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0730" windowHeight="9615" tabRatio="1000" firstSheet="19" activeTab="28"/>
  </bookViews>
  <sheets>
    <sheet name="งบทดลองหลังปิดบัญชี" sheetId="25" r:id="rId1"/>
    <sheet name="รับ-จ่าย" sheetId="26" r:id="rId2"/>
    <sheet name="รายละเอียดรับ" sheetId="27" r:id="rId3"/>
    <sheet name="รายละเอียดจ่าย" sheetId="28" r:id="rId4"/>
    <sheet name="งบแสดงฐานะการเงิน" sheetId="15" r:id="rId5"/>
    <sheet name="หมายเหตุ2" sheetId="16" r:id="rId6"/>
    <sheet name="หมายเหตุ 3-5" sheetId="17" r:id="rId7"/>
    <sheet name="หมายเหตุ 6" sheetId="18" r:id="rId8"/>
    <sheet name="หมายเหตุ 7" sheetId="19" r:id="rId9"/>
    <sheet name="หมายเหตุ8" sheetId="21" r:id="rId10"/>
    <sheet name="งบจ่ายจากรายรับ" sheetId="14" r:id="rId11"/>
    <sheet name="งบจ่ายรายรับและเงินสะสมทุนสำรอง" sheetId="37" r:id="rId12"/>
    <sheet name="งบรายจ่ายตามแผนงบกลาง" sheetId="1" r:id="rId13"/>
    <sheet name="รายจ่ายตามแผนงานบริหารทั่วไป" sheetId="2" r:id="rId14"/>
    <sheet name="แผนงานรักษาความสงบฯ" sheetId="3" r:id="rId15"/>
    <sheet name="แผนงานการศึกษา" sheetId="4" r:id="rId16"/>
    <sheet name="แผนงานสาธารณสุข" sheetId="5" r:id="rId17"/>
    <sheet name="แผนงานเคหะและชุมชน" sheetId="7" r:id="rId18"/>
    <sheet name="แผนงานสร้างความเข้มแข็งฯ" sheetId="8" r:id="rId19"/>
    <sheet name="แผนงานศาสนาฯ" sheetId="9" r:id="rId20"/>
    <sheet name="แผนงานอุตสาหกรรม" sheetId="10" r:id="rId21"/>
    <sheet name="แผนงานการเกษตร" sheetId="11" r:id="rId22"/>
    <sheet name="แผนงานการพาณิชย์" sheetId="12" r:id="rId23"/>
    <sheet name="จ่ายแผนงานรวม" sheetId="13" r:id="rId24"/>
    <sheet name="งบจ่ายจากเงินสะสม" sheetId="22" r:id="rId25"/>
    <sheet name="พิสูจน์ยอด" sheetId="33" r:id="rId26"/>
    <sheet name="กระดาษ" sheetId="31" r:id="rId27"/>
    <sheet name="ข้อมูลทั่วไป" sheetId="32" r:id="rId28"/>
    <sheet name="ครุภัณฑ์" sheetId="35" r:id="rId29"/>
    <sheet name="ลูกหนี้ค้างชำระ" sheetId="36" r:id="rId30"/>
    <sheet name="Sheet1" sheetId="38" r:id="rId31"/>
  </sheets>
  <definedNames>
    <definedName name="_xlnm.Print_Area" localSheetId="4">งบแสดงฐานะการเงิน!$A$1:$Q$47</definedName>
    <definedName name="_xlnm.Print_Area" localSheetId="19">แผนงานศาสนาฯ!$A$1:$G$22</definedName>
    <definedName name="_xlnm.Print_Area" localSheetId="9">หมายเหตุ8!$A$1:$L$27</definedName>
    <definedName name="_xlnm.Print_Titles" localSheetId="26">กระดาษ!$4:$5</definedName>
    <definedName name="_xlnm.Print_Titles" localSheetId="3">รายละเอียดจ่าย!$4:$5</definedName>
    <definedName name="_xlnm.Print_Titles" localSheetId="2">รายละเอียดรับ!$4:$5</definedName>
  </definedNames>
  <calcPr calcId="145621"/>
</workbook>
</file>

<file path=xl/calcChain.xml><?xml version="1.0" encoding="utf-8"?>
<calcChain xmlns="http://schemas.openxmlformats.org/spreadsheetml/2006/main">
  <c r="F25" i="16" l="1"/>
  <c r="C25" i="16"/>
  <c r="B25" i="16"/>
  <c r="E119" i="35" l="1"/>
  <c r="C13" i="38" l="1"/>
  <c r="C4" i="38"/>
  <c r="D72" i="14" l="1"/>
  <c r="D63" i="14"/>
  <c r="D26" i="14"/>
  <c r="D17" i="14"/>
  <c r="G14" i="37" l="1"/>
  <c r="F78" i="37"/>
  <c r="F69" i="37"/>
  <c r="F26" i="37"/>
  <c r="F17" i="37"/>
  <c r="J19" i="21" l="1"/>
  <c r="K13" i="21"/>
  <c r="K14" i="21" s="1"/>
  <c r="H14" i="19"/>
  <c r="G38" i="18"/>
  <c r="K14" i="17" l="1"/>
  <c r="K104" i="17"/>
  <c r="K43" i="17"/>
  <c r="I24" i="15"/>
  <c r="E19" i="35" l="1"/>
  <c r="E24" i="35" s="1"/>
  <c r="E73" i="35"/>
  <c r="E121" i="35" s="1"/>
  <c r="C13" i="36" l="1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0" i="28"/>
  <c r="H71" i="28"/>
  <c r="H72" i="28"/>
  <c r="H73" i="28"/>
  <c r="H74" i="28"/>
  <c r="H75" i="28"/>
  <c r="H76" i="28"/>
  <c r="H77" i="28"/>
  <c r="H78" i="28"/>
  <c r="H79" i="28"/>
  <c r="H80" i="28"/>
  <c r="H81" i="28"/>
  <c r="H82" i="28"/>
  <c r="H83" i="28"/>
  <c r="H84" i="28"/>
  <c r="H85" i="28"/>
  <c r="H86" i="28"/>
  <c r="H87" i="28"/>
  <c r="H88" i="28"/>
  <c r="H89" i="28"/>
  <c r="H90" i="28"/>
  <c r="H54" i="28"/>
  <c r="H11" i="28"/>
  <c r="H12" i="28"/>
  <c r="H13" i="28"/>
  <c r="H14" i="28"/>
  <c r="H15" i="28"/>
  <c r="H16" i="28"/>
  <c r="F187" i="28"/>
  <c r="H115" i="28"/>
  <c r="H116" i="28"/>
  <c r="H117" i="28"/>
  <c r="H118" i="28"/>
  <c r="H114" i="28"/>
  <c r="H109" i="28"/>
  <c r="H162" i="28"/>
  <c r="H163" i="28"/>
  <c r="H164" i="28"/>
  <c r="H165" i="28"/>
  <c r="H166" i="28"/>
  <c r="H167" i="28"/>
  <c r="H168" i="28"/>
  <c r="H169" i="28"/>
  <c r="H170" i="28"/>
  <c r="H171" i="28"/>
  <c r="H172" i="28"/>
  <c r="H173" i="28"/>
  <c r="H174" i="28"/>
  <c r="H175" i="28"/>
  <c r="H176" i="28"/>
  <c r="H177" i="28"/>
  <c r="H178" i="28"/>
  <c r="H179" i="28"/>
  <c r="H180" i="28"/>
  <c r="H181" i="28"/>
  <c r="H182" i="28"/>
  <c r="H183" i="28"/>
  <c r="H184" i="28"/>
  <c r="H185" i="28"/>
  <c r="H161" i="28"/>
  <c r="E91" i="28"/>
  <c r="H187" i="28" l="1"/>
  <c r="H119" i="28"/>
  <c r="J68" i="31"/>
  <c r="I68" i="31"/>
  <c r="H68" i="31"/>
  <c r="G68" i="31"/>
  <c r="F68" i="31"/>
  <c r="E68" i="31"/>
  <c r="D68" i="31"/>
  <c r="C68" i="31"/>
  <c r="K66" i="31"/>
  <c r="K65" i="31"/>
  <c r="K64" i="31"/>
  <c r="K63" i="31"/>
  <c r="K62" i="31"/>
  <c r="K61" i="31"/>
  <c r="K60" i="31"/>
  <c r="K59" i="31"/>
  <c r="K58" i="31"/>
  <c r="K57" i="31"/>
  <c r="K56" i="31"/>
  <c r="L55" i="31"/>
  <c r="L54" i="31"/>
  <c r="L53" i="31"/>
  <c r="L52" i="31"/>
  <c r="L51" i="31"/>
  <c r="L50" i="31"/>
  <c r="L49" i="31"/>
  <c r="L48" i="31"/>
  <c r="L46" i="31"/>
  <c r="L45" i="31"/>
  <c r="L44" i="31"/>
  <c r="L43" i="31"/>
  <c r="L42" i="31"/>
  <c r="L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K16" i="31"/>
  <c r="K15" i="31"/>
  <c r="K14" i="31"/>
  <c r="K13" i="31"/>
  <c r="K12" i="31"/>
  <c r="K11" i="31"/>
  <c r="K10" i="31"/>
  <c r="K9" i="31"/>
  <c r="K8" i="31"/>
  <c r="K7" i="31"/>
  <c r="K68" i="31" l="1"/>
  <c r="L68" i="31"/>
  <c r="H62" i="27" l="1"/>
  <c r="F25" i="27"/>
  <c r="H24" i="27"/>
  <c r="H23" i="27"/>
  <c r="E36" i="27"/>
  <c r="E25" i="27"/>
  <c r="I8" i="26"/>
  <c r="I10" i="26"/>
  <c r="F91" i="28" l="1"/>
  <c r="H123" i="28"/>
  <c r="H124" i="28"/>
  <c r="H125" i="28"/>
  <c r="H126" i="28"/>
  <c r="H127" i="28"/>
  <c r="H128" i="28"/>
  <c r="H129" i="28"/>
  <c r="H130" i="28"/>
  <c r="H131" i="28"/>
  <c r="H132" i="28"/>
  <c r="H133" i="28"/>
  <c r="H134" i="28"/>
  <c r="H135" i="28"/>
  <c r="H136" i="28"/>
  <c r="H137" i="28"/>
  <c r="H138" i="28"/>
  <c r="H139" i="28"/>
  <c r="H140" i="28"/>
  <c r="H141" i="28"/>
  <c r="H142" i="28"/>
  <c r="H143" i="28"/>
  <c r="H144" i="28"/>
  <c r="H145" i="28"/>
  <c r="H146" i="28"/>
  <c r="H147" i="28"/>
  <c r="H148" i="28"/>
  <c r="H149" i="28"/>
  <c r="H150" i="28"/>
  <c r="H151" i="28"/>
  <c r="H152" i="28"/>
  <c r="H153" i="28"/>
  <c r="H154" i="28"/>
  <c r="H155" i="28"/>
  <c r="H122" i="28"/>
  <c r="F156" i="28"/>
  <c r="E187" i="28"/>
  <c r="F119" i="28" l="1"/>
  <c r="E119" i="28"/>
  <c r="F107" i="28"/>
  <c r="H99" i="28"/>
  <c r="F33" i="28"/>
  <c r="E33" i="28"/>
  <c r="H32" i="28"/>
  <c r="G10" i="21"/>
  <c r="H14" i="21" s="1"/>
  <c r="G18" i="21" s="1"/>
  <c r="G21" i="18"/>
  <c r="G20" i="15"/>
  <c r="G12" i="15"/>
  <c r="G13" i="15" s="1"/>
  <c r="D78" i="37"/>
  <c r="C78" i="37"/>
  <c r="B78" i="37"/>
  <c r="E77" i="37"/>
  <c r="E76" i="37"/>
  <c r="E75" i="37"/>
  <c r="E74" i="37"/>
  <c r="E73" i="37"/>
  <c r="E72" i="37"/>
  <c r="E71" i="37"/>
  <c r="Q69" i="37"/>
  <c r="P69" i="37"/>
  <c r="O69" i="37"/>
  <c r="N69" i="37"/>
  <c r="M69" i="37"/>
  <c r="L69" i="37"/>
  <c r="K69" i="37"/>
  <c r="J69" i="37"/>
  <c r="I69" i="37"/>
  <c r="H69" i="37"/>
  <c r="D69" i="37"/>
  <c r="B69" i="37"/>
  <c r="E68" i="37"/>
  <c r="C68" i="37" s="1"/>
  <c r="E67" i="37"/>
  <c r="C67" i="37" s="1"/>
  <c r="E66" i="37"/>
  <c r="C66" i="37" s="1"/>
  <c r="E65" i="37"/>
  <c r="C65" i="37" s="1"/>
  <c r="E64" i="37"/>
  <c r="C64" i="37"/>
  <c r="E63" i="37"/>
  <c r="C63" i="37" s="1"/>
  <c r="E62" i="37"/>
  <c r="C62" i="37" s="1"/>
  <c r="E61" i="37"/>
  <c r="C61" i="37" s="1"/>
  <c r="E60" i="37"/>
  <c r="C60" i="37" s="1"/>
  <c r="E59" i="37"/>
  <c r="C59" i="37" s="1"/>
  <c r="E58" i="37"/>
  <c r="C58" i="37" s="1"/>
  <c r="E20" i="37"/>
  <c r="E21" i="37"/>
  <c r="E22" i="37"/>
  <c r="E23" i="37"/>
  <c r="E24" i="37"/>
  <c r="E25" i="37"/>
  <c r="E19" i="37"/>
  <c r="E7" i="37"/>
  <c r="G7" i="37" s="1"/>
  <c r="E8" i="37"/>
  <c r="E9" i="37"/>
  <c r="E10" i="37"/>
  <c r="E11" i="37"/>
  <c r="G11" i="37" s="1"/>
  <c r="E12" i="37"/>
  <c r="E13" i="37"/>
  <c r="E15" i="37"/>
  <c r="E16" i="37"/>
  <c r="E6" i="37"/>
  <c r="D17" i="37"/>
  <c r="R17" i="37"/>
  <c r="D26" i="37"/>
  <c r="C26" i="37"/>
  <c r="B26" i="37"/>
  <c r="R69" i="37"/>
  <c r="Q17" i="37"/>
  <c r="P17" i="37"/>
  <c r="O17" i="37"/>
  <c r="N17" i="37"/>
  <c r="M17" i="37"/>
  <c r="L17" i="37"/>
  <c r="K17" i="37"/>
  <c r="J17" i="37"/>
  <c r="I17" i="37"/>
  <c r="H17" i="37"/>
  <c r="B17" i="37"/>
  <c r="C16" i="14"/>
  <c r="C7" i="14"/>
  <c r="C8" i="14"/>
  <c r="C9" i="14"/>
  <c r="C10" i="14"/>
  <c r="C11" i="14"/>
  <c r="C12" i="14"/>
  <c r="C13" i="14"/>
  <c r="C14" i="14"/>
  <c r="C15" i="14"/>
  <c r="G17" i="14"/>
  <c r="C6" i="14"/>
  <c r="N45" i="22"/>
  <c r="M45" i="22"/>
  <c r="L45" i="22"/>
  <c r="K45" i="22"/>
  <c r="J45" i="22"/>
  <c r="I45" i="22"/>
  <c r="H45" i="22"/>
  <c r="G45" i="22"/>
  <c r="F45" i="22"/>
  <c r="E45" i="22"/>
  <c r="D45" i="22"/>
  <c r="C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8" i="13"/>
  <c r="O9" i="13"/>
  <c r="O10" i="13"/>
  <c r="O11" i="13"/>
  <c r="O12" i="13"/>
  <c r="O13" i="13"/>
  <c r="O14" i="13"/>
  <c r="O15" i="13"/>
  <c r="O16" i="13"/>
  <c r="O17" i="13"/>
  <c r="O7" i="13"/>
  <c r="F9" i="12"/>
  <c r="F10" i="12"/>
  <c r="F11" i="12"/>
  <c r="F12" i="12"/>
  <c r="F13" i="12"/>
  <c r="F14" i="12"/>
  <c r="F15" i="12"/>
  <c r="F16" i="12"/>
  <c r="F8" i="12"/>
  <c r="F7" i="12"/>
  <c r="F8" i="11"/>
  <c r="F9" i="11"/>
  <c r="F10" i="11"/>
  <c r="F11" i="11"/>
  <c r="F12" i="11"/>
  <c r="F13" i="11"/>
  <c r="F14" i="11"/>
  <c r="F15" i="11"/>
  <c r="F16" i="11"/>
  <c r="F7" i="11"/>
  <c r="G9" i="9"/>
  <c r="G10" i="9"/>
  <c r="G11" i="9"/>
  <c r="G12" i="9"/>
  <c r="G13" i="9"/>
  <c r="G14" i="9"/>
  <c r="G15" i="9"/>
  <c r="G16" i="9"/>
  <c r="G17" i="9"/>
  <c r="G18" i="9"/>
  <c r="G8" i="9"/>
  <c r="G12" i="7"/>
  <c r="G13" i="7"/>
  <c r="G14" i="7"/>
  <c r="G15" i="7"/>
  <c r="G16" i="7"/>
  <c r="G17" i="7"/>
  <c r="G8" i="7"/>
  <c r="G9" i="5"/>
  <c r="G10" i="5"/>
  <c r="G11" i="5"/>
  <c r="G12" i="5"/>
  <c r="G13" i="5"/>
  <c r="G14" i="5"/>
  <c r="G15" i="5"/>
  <c r="G16" i="5"/>
  <c r="G17" i="5"/>
  <c r="G8" i="5"/>
  <c r="C6" i="37" l="1"/>
  <c r="G6" i="37"/>
  <c r="C15" i="37"/>
  <c r="G15" i="37"/>
  <c r="C10" i="37"/>
  <c r="G10" i="37"/>
  <c r="C11" i="37"/>
  <c r="C13" i="37"/>
  <c r="G13" i="37"/>
  <c r="C9" i="37"/>
  <c r="G9" i="37"/>
  <c r="C7" i="37"/>
  <c r="C12" i="37"/>
  <c r="G12" i="37"/>
  <c r="C8" i="37"/>
  <c r="G8" i="37"/>
  <c r="C16" i="37"/>
  <c r="G16" i="37"/>
  <c r="E69" i="37"/>
  <c r="E78" i="37"/>
  <c r="E79" i="37" s="1"/>
  <c r="C69" i="37"/>
  <c r="E26" i="37"/>
  <c r="O45" i="22"/>
  <c r="F68" i="27"/>
  <c r="G19" i="21" l="1"/>
  <c r="H9" i="33" l="1"/>
  <c r="F14" i="19"/>
  <c r="N19" i="33" l="1"/>
  <c r="N11" i="33"/>
  <c r="N12" i="33" s="1"/>
  <c r="N15" i="33" s="1"/>
  <c r="N20" i="33" l="1"/>
  <c r="F13" i="25" l="1"/>
  <c r="E156" i="28" l="1"/>
  <c r="I128" i="28"/>
  <c r="H51" i="28" l="1"/>
  <c r="E107" i="28"/>
  <c r="K88" i="17" l="1"/>
  <c r="E23" i="14"/>
  <c r="E24" i="14"/>
  <c r="E25" i="14"/>
  <c r="E22" i="14"/>
  <c r="E21" i="14"/>
  <c r="E20" i="14"/>
  <c r="E19" i="14"/>
  <c r="E6" i="14"/>
  <c r="E26" i="14" l="1"/>
  <c r="G19" i="26"/>
  <c r="F19" i="26"/>
  <c r="G37" i="26"/>
  <c r="I36" i="26"/>
  <c r="I37" i="26" s="1"/>
  <c r="I19" i="26" l="1"/>
  <c r="H53" i="27"/>
  <c r="H54" i="27"/>
  <c r="H55" i="27"/>
  <c r="H56" i="27"/>
  <c r="H57" i="27"/>
  <c r="H58" i="27"/>
  <c r="H59" i="27"/>
  <c r="H60" i="27"/>
  <c r="H61" i="27"/>
  <c r="H63" i="27"/>
  <c r="H40" i="27"/>
  <c r="H41" i="27"/>
  <c r="H42" i="27"/>
  <c r="H43" i="27"/>
  <c r="H44" i="27"/>
  <c r="H45" i="27"/>
  <c r="H46" i="27"/>
  <c r="H47" i="27"/>
  <c r="H39" i="27"/>
  <c r="E64" i="27"/>
  <c r="F64" i="27"/>
  <c r="H22" i="27"/>
  <c r="E7" i="14" l="1"/>
  <c r="E8" i="14"/>
  <c r="E9" i="14"/>
  <c r="E10" i="14"/>
  <c r="E11" i="14"/>
  <c r="E12" i="14"/>
  <c r="E13" i="14"/>
  <c r="E14" i="14"/>
  <c r="E15" i="14"/>
  <c r="E16" i="14"/>
  <c r="E17" i="14" l="1"/>
  <c r="H10" i="33" l="1"/>
  <c r="H24" i="33" l="1"/>
  <c r="H25" i="33" s="1"/>
  <c r="H45" i="28" l="1"/>
  <c r="H46" i="28"/>
  <c r="H47" i="28"/>
  <c r="H48" i="28"/>
  <c r="H49" i="28"/>
  <c r="H50" i="28"/>
  <c r="H52" i="28"/>
  <c r="H53" i="28"/>
  <c r="H44" i="28"/>
  <c r="H42" i="28"/>
  <c r="H41" i="28"/>
  <c r="H36" i="28"/>
  <c r="H37" i="28"/>
  <c r="H38" i="28"/>
  <c r="H35" i="28"/>
  <c r="H39" i="28" l="1"/>
  <c r="F192" i="28"/>
  <c r="H191" i="28"/>
  <c r="F159" i="28"/>
  <c r="E159" i="28"/>
  <c r="H158" i="28"/>
  <c r="H159" i="28" s="1"/>
  <c r="H121" i="28"/>
  <c r="H156" i="28" s="1"/>
  <c r="F112" i="28"/>
  <c r="E112" i="28"/>
  <c r="H111" i="28"/>
  <c r="H110" i="28"/>
  <c r="H105" i="28"/>
  <c r="H104" i="28"/>
  <c r="H103" i="28"/>
  <c r="H102" i="28"/>
  <c r="H101" i="28"/>
  <c r="H100" i="28"/>
  <c r="H98" i="28"/>
  <c r="H97" i="28"/>
  <c r="H96" i="28"/>
  <c r="H95" i="28"/>
  <c r="H94" i="28"/>
  <c r="H93" i="28"/>
  <c r="H43" i="28"/>
  <c r="H91" i="28" s="1"/>
  <c r="F39" i="28"/>
  <c r="E39" i="28"/>
  <c r="H31" i="28"/>
  <c r="H30" i="28"/>
  <c r="H29" i="28"/>
  <c r="H28" i="28"/>
  <c r="H27" i="28"/>
  <c r="H26" i="28"/>
  <c r="F24" i="28"/>
  <c r="E24" i="28"/>
  <c r="H23" i="28"/>
  <c r="H22" i="28"/>
  <c r="H21" i="28"/>
  <c r="H20" i="28"/>
  <c r="H19" i="28"/>
  <c r="F17" i="28"/>
  <c r="E17" i="28"/>
  <c r="H10" i="28"/>
  <c r="H17" i="28" s="1"/>
  <c r="H33" i="28" l="1"/>
  <c r="H24" i="28"/>
  <c r="F188" i="28"/>
  <c r="F193" i="28" s="1"/>
  <c r="E188" i="28"/>
  <c r="E193" i="28" s="1"/>
  <c r="H192" i="28"/>
  <c r="H112" i="28"/>
  <c r="H107" i="28"/>
  <c r="H193" i="28" l="1"/>
  <c r="H188" i="28"/>
  <c r="O8" i="22"/>
  <c r="O9" i="22"/>
  <c r="O10" i="22"/>
  <c r="O11" i="22"/>
  <c r="O12" i="22"/>
  <c r="O13" i="22"/>
  <c r="O14" i="22"/>
  <c r="O15" i="22"/>
  <c r="O16" i="22"/>
  <c r="O18" i="22"/>
  <c r="O7" i="22"/>
  <c r="O17" i="22"/>
  <c r="B26" i="14"/>
  <c r="E19" i="9"/>
  <c r="F19" i="9"/>
  <c r="F19" i="8"/>
  <c r="D19" i="8"/>
  <c r="F19" i="7"/>
  <c r="G9" i="7"/>
  <c r="G10" i="7"/>
  <c r="G11" i="7"/>
  <c r="G18" i="7"/>
  <c r="E19" i="7"/>
  <c r="O19" i="22" l="1"/>
  <c r="H9" i="27"/>
  <c r="H10" i="27"/>
  <c r="H11" i="27"/>
  <c r="E12" i="27"/>
  <c r="F12" i="27"/>
  <c r="H14" i="27"/>
  <c r="H16" i="27"/>
  <c r="H17" i="27"/>
  <c r="H19" i="27"/>
  <c r="H20" i="27"/>
  <c r="H21" i="27"/>
  <c r="H27" i="27"/>
  <c r="E28" i="27"/>
  <c r="F28" i="27"/>
  <c r="H30" i="27"/>
  <c r="H31" i="27" s="1"/>
  <c r="E31" i="27"/>
  <c r="F31" i="27"/>
  <c r="H34" i="27"/>
  <c r="H35" i="27"/>
  <c r="F36" i="27"/>
  <c r="E48" i="27"/>
  <c r="F48" i="27"/>
  <c r="H52" i="27"/>
  <c r="H68" i="27"/>
  <c r="I9" i="26"/>
  <c r="I11" i="26"/>
  <c r="I12" i="26"/>
  <c r="I13" i="26"/>
  <c r="I14" i="26"/>
  <c r="I15" i="26"/>
  <c r="F16" i="26"/>
  <c r="F20" i="26" s="1"/>
  <c r="G16" i="26"/>
  <c r="G20" i="26" s="1"/>
  <c r="I23" i="26"/>
  <c r="I24" i="26"/>
  <c r="I25" i="26"/>
  <c r="I26" i="26"/>
  <c r="I27" i="26"/>
  <c r="I28" i="26"/>
  <c r="I29" i="26"/>
  <c r="I30" i="26"/>
  <c r="I31" i="26"/>
  <c r="I32" i="26"/>
  <c r="I33" i="26"/>
  <c r="F34" i="26"/>
  <c r="F38" i="26" s="1"/>
  <c r="G34" i="26"/>
  <c r="G38" i="26" s="1"/>
  <c r="D26" i="25"/>
  <c r="E26" i="25"/>
  <c r="F69" i="27" l="1"/>
  <c r="H25" i="27"/>
  <c r="E69" i="27"/>
  <c r="I16" i="26"/>
  <c r="I20" i="26" s="1"/>
  <c r="H36" i="27"/>
  <c r="H12" i="27"/>
  <c r="H64" i="27"/>
  <c r="H48" i="27"/>
  <c r="H28" i="27"/>
  <c r="E49" i="27"/>
  <c r="E65" i="27" s="1"/>
  <c r="F49" i="27"/>
  <c r="F65" i="27" s="1"/>
  <c r="F26" i="25"/>
  <c r="I34" i="26"/>
  <c r="I38" i="26" s="1"/>
  <c r="G39" i="26"/>
  <c r="H69" i="27" l="1"/>
  <c r="H49" i="27"/>
  <c r="H65" i="27" s="1"/>
  <c r="J49" i="27"/>
  <c r="H7" i="2"/>
  <c r="N19" i="22"/>
  <c r="M19" i="22"/>
  <c r="L19" i="22"/>
  <c r="K19" i="22"/>
  <c r="J19" i="22"/>
  <c r="I19" i="22"/>
  <c r="H19" i="22"/>
  <c r="G19" i="22"/>
  <c r="F19" i="22"/>
  <c r="E19" i="22"/>
  <c r="D19" i="22"/>
  <c r="C19" i="22"/>
  <c r="C26" i="14"/>
  <c r="C17" i="14" l="1"/>
  <c r="E27" i="14" s="1"/>
  <c r="O19" i="13"/>
  <c r="D19" i="13"/>
  <c r="D18" i="12"/>
  <c r="D18" i="11"/>
  <c r="D18" i="10"/>
  <c r="D19" i="9"/>
  <c r="D19" i="5"/>
  <c r="D19" i="4"/>
  <c r="D17" i="3"/>
  <c r="D18" i="2"/>
  <c r="B17" i="14" l="1"/>
  <c r="E12" i="1" l="1"/>
  <c r="D12" i="1"/>
  <c r="E25" i="16"/>
  <c r="N19" i="13" l="1"/>
  <c r="F18" i="10"/>
  <c r="G24" i="15" l="1"/>
  <c r="G25" i="15" s="1"/>
  <c r="I14" i="17"/>
  <c r="I43" i="17"/>
  <c r="F17" i="14" l="1"/>
  <c r="P17" i="14"/>
  <c r="O17" i="14"/>
  <c r="N17" i="14"/>
  <c r="M17" i="14"/>
  <c r="L17" i="14"/>
  <c r="K17" i="14"/>
  <c r="J17" i="14"/>
  <c r="I17" i="14"/>
  <c r="H17" i="14"/>
  <c r="H9" i="3" l="1"/>
  <c r="H10" i="3"/>
  <c r="H11" i="3"/>
  <c r="H12" i="3"/>
  <c r="H13" i="3"/>
  <c r="H14" i="3"/>
  <c r="H15" i="3"/>
  <c r="H16" i="3"/>
  <c r="H8" i="3"/>
  <c r="H7" i="3"/>
  <c r="H9" i="2"/>
  <c r="H10" i="2"/>
  <c r="H11" i="2"/>
  <c r="H12" i="2"/>
  <c r="H13" i="2"/>
  <c r="H14" i="2"/>
  <c r="H15" i="2"/>
  <c r="H16" i="2"/>
  <c r="H17" i="2"/>
  <c r="H8" i="2"/>
  <c r="L19" i="13"/>
  <c r="K19" i="13"/>
  <c r="I19" i="13"/>
  <c r="H19" i="13"/>
  <c r="G19" i="13"/>
  <c r="F19" i="13"/>
  <c r="E19" i="13"/>
  <c r="M19" i="13"/>
  <c r="J19" i="13"/>
  <c r="E18" i="12"/>
  <c r="E18" i="11"/>
  <c r="G9" i="10"/>
  <c r="G10" i="10"/>
  <c r="G11" i="10"/>
  <c r="G12" i="10"/>
  <c r="G13" i="10"/>
  <c r="G14" i="10"/>
  <c r="G15" i="10"/>
  <c r="G16" i="10"/>
  <c r="G8" i="10"/>
  <c r="G7" i="10"/>
  <c r="E18" i="10"/>
  <c r="G10" i="8"/>
  <c r="G11" i="8"/>
  <c r="G12" i="8"/>
  <c r="G13" i="8"/>
  <c r="G14" i="8"/>
  <c r="G15" i="8"/>
  <c r="G16" i="8"/>
  <c r="G17" i="8"/>
  <c r="G9" i="8"/>
  <c r="G8" i="8"/>
  <c r="E19" i="8"/>
  <c r="D19" i="7"/>
  <c r="F19" i="5"/>
  <c r="E19" i="5"/>
  <c r="I9" i="4"/>
  <c r="I10" i="4"/>
  <c r="I11" i="4"/>
  <c r="I12" i="4"/>
  <c r="I13" i="4"/>
  <c r="I14" i="4"/>
  <c r="I15" i="4"/>
  <c r="I16" i="4"/>
  <c r="I17" i="4"/>
  <c r="I8" i="4"/>
  <c r="G19" i="4"/>
  <c r="F19" i="4"/>
  <c r="E19" i="4"/>
  <c r="G17" i="3"/>
  <c r="F17" i="3"/>
  <c r="E17" i="3"/>
  <c r="F18" i="2"/>
  <c r="E18" i="2"/>
  <c r="G18" i="2"/>
  <c r="G18" i="10" l="1"/>
  <c r="G19" i="9"/>
  <c r="G19" i="8"/>
  <c r="F18" i="12"/>
  <c r="H18" i="2"/>
  <c r="I19" i="4"/>
  <c r="H17" i="3"/>
  <c r="F18" i="11"/>
  <c r="G19" i="7"/>
  <c r="G19" i="5"/>
  <c r="E17" i="37"/>
  <c r="C17" i="37"/>
  <c r="E27" i="37" l="1"/>
  <c r="G17" i="37"/>
  <c r="I25" i="15"/>
  <c r="I20" i="15"/>
  <c r="I12" i="15"/>
  <c r="I13" i="15"/>
</calcChain>
</file>

<file path=xl/sharedStrings.xml><?xml version="1.0" encoding="utf-8"?>
<sst xmlns="http://schemas.openxmlformats.org/spreadsheetml/2006/main" count="1854" uniqueCount="844">
  <si>
    <t>องค์การบริหารส่วนตำบลนาบัว  อำเภอเพ็ญ  จังหวัดอุดรธานี</t>
  </si>
  <si>
    <t>งบ</t>
  </si>
  <si>
    <t>หมวด</t>
  </si>
  <si>
    <t>แหล่งเงิน</t>
  </si>
  <si>
    <t>ประมาณการ</t>
  </si>
  <si>
    <t>งบกลาง</t>
  </si>
  <si>
    <t>รวม</t>
  </si>
  <si>
    <t>งบประมาณ</t>
  </si>
  <si>
    <t>เงินอุดหนุน</t>
  </si>
  <si>
    <t xml:space="preserve"> </t>
  </si>
  <si>
    <t>งบบุคลากร</t>
  </si>
  <si>
    <t>เงินเดือน (ฝ่ายการเมือง</t>
  </si>
  <si>
    <t>เงินเดือน (ฝ่ายประจำ)</t>
  </si>
  <si>
    <t>ค่าตอบแทน</t>
  </si>
  <si>
    <t>ค่าวัสดุ</t>
  </si>
  <si>
    <t>งบลงทุน</t>
  </si>
  <si>
    <t>ค่าครุภัณฑ์</t>
  </si>
  <si>
    <t>ค่าที่ดินและสิ่งก่อสร้าง</t>
  </si>
  <si>
    <t>รายจ่ายอื่น</t>
  </si>
  <si>
    <t>งบดำเนินการ</t>
  </si>
  <si>
    <t>ค่าใช้สอย</t>
  </si>
  <si>
    <t>ค่าสาธารณูปโภค</t>
  </si>
  <si>
    <t>งานบริหารงานทั่วไป</t>
  </si>
  <si>
    <t>งานบริหารงานคลัง</t>
  </si>
  <si>
    <t>วิชาการ</t>
  </si>
  <si>
    <t>งานบริหารทั่วไปเกี่ยว</t>
  </si>
  <si>
    <t>กับการรักษาความ</t>
  </si>
  <si>
    <t>สงบภายใน</t>
  </si>
  <si>
    <t>งานเทศกิจ</t>
  </si>
  <si>
    <t>งานป้องกันฝ่ายพล</t>
  </si>
  <si>
    <t>เรือนและระงับอัคคี</t>
  </si>
  <si>
    <t>ภัย</t>
  </si>
  <si>
    <t>กับการศึกษา</t>
  </si>
  <si>
    <t>งานระดับก่อนวัยเรียน</t>
  </si>
  <si>
    <t>และประถมศึกษา</t>
  </si>
  <si>
    <t>งานศึกษาไม่</t>
  </si>
  <si>
    <t>กำหนดระดับ</t>
  </si>
  <si>
    <t>งานระดับ</t>
  </si>
  <si>
    <t>มัธยมศึกษา</t>
  </si>
  <si>
    <t>กับสาธารณสุข</t>
  </si>
  <si>
    <t>สุขและงานสาธารณสุข</t>
  </si>
  <si>
    <t>อื่น</t>
  </si>
  <si>
    <t>งานบริการสาธารณ</t>
  </si>
  <si>
    <t>งานไฟฟ้าถนน</t>
  </si>
  <si>
    <t>งาน</t>
  </si>
  <si>
    <t>งานกำจัดขยะมูลฝอย</t>
  </si>
  <si>
    <t>และสิ่งปฏิกูล</t>
  </si>
  <si>
    <t>กับการสร้างความเข้ม</t>
  </si>
  <si>
    <t>แข็งของชุมชน</t>
  </si>
  <si>
    <t>งานส่งเสริมและสนับสนุน</t>
  </si>
  <si>
    <t>ความเข้มแข็งของชุมชน</t>
  </si>
  <si>
    <t>นันทนาการ</t>
  </si>
  <si>
    <t>งานกีฬาและ</t>
  </si>
  <si>
    <t>งานศาสนาและวัฒน</t>
  </si>
  <si>
    <t>ธรรมท้องถิ่น</t>
  </si>
  <si>
    <t>กับอุตสาหกรรมและโยธา</t>
  </si>
  <si>
    <t>งานก่อสร้าง</t>
  </si>
  <si>
    <t>โครงสร้างพื้นฐาน</t>
  </si>
  <si>
    <t>งานส่งเสริมการเกษตร</t>
  </si>
  <si>
    <t>งานกิจการประปา</t>
  </si>
  <si>
    <t>การศึกษา</t>
  </si>
  <si>
    <t>การเกษตร</t>
  </si>
  <si>
    <t>แผนงาน</t>
  </si>
  <si>
    <t>รายจ่าย</t>
  </si>
  <si>
    <t>รายรับ</t>
  </si>
  <si>
    <t>หมวดภาษีอากร</t>
  </si>
  <si>
    <t>หมวดค่าธรรมเนียมค่าปรับและใบอนุญาต</t>
  </si>
  <si>
    <t>หมวดรายได้จากสาธารณูปโภคและการพาณิชย์</t>
  </si>
  <si>
    <t>หมวดรายได้เบ็ดเตล็ด</t>
  </si>
  <si>
    <t>หมวดภาษีจัดสรร</t>
  </si>
  <si>
    <t>หมวดเงินอุดหนุนทั่วไป</t>
  </si>
  <si>
    <t>รายการ</t>
  </si>
  <si>
    <t>งบแสดงผลการดำเนินงานจ่ายจากเงินรายรับ</t>
  </si>
  <si>
    <t>งบแสดงผลการดำเนินงานจ่ายจากเงินรายรับและเงินสะสม</t>
  </si>
  <si>
    <t>งบแสดงฐานะการเงิน</t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</si>
  <si>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</si>
  <si>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</si>
  <si>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</si>
  <si>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</si>
  <si>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</si>
  <si>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 xml:space="preserve">ลูกหนี้รายได้อื่น ๆ </t>
  </si>
  <si>
    <t>ลูกหนี้เงินทุนโครงการเศรษฐกิจชุมชน</t>
  </si>
  <si>
    <t>ลูกหนี้เงินยืมสะสม</t>
  </si>
  <si>
    <t>รวมสินทรัพย์หมุนเวียน</t>
  </si>
  <si>
    <t>รวมสินทรัพย์</t>
  </si>
  <si>
    <t>หมายเหตุประกอบงบแสดงฐานะการเงิน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</si>
  <si>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</si>
  <si>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</si>
  <si>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</si>
  <si>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</si>
  <si>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</si>
  <si>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หมายเหตุ  2  งบทรัพย์สิน</t>
  </si>
  <si>
    <t>ก.  อสังหาริมทรัพย์</t>
  </si>
  <si>
    <t>เงินสะสม</t>
  </si>
  <si>
    <t>เงินทุนสำรองเงินสะสม</t>
  </si>
  <si>
    <t>หมายเหตุ  3  เงินสดและเงินฝากธนาคาร</t>
  </si>
  <si>
    <t>เงินสด</t>
  </si>
  <si>
    <t>เงินฝากธนาคาร</t>
  </si>
  <si>
    <t>ประเภท</t>
  </si>
  <si>
    <t>โครงการ</t>
  </si>
  <si>
    <t>อุตสาหกรรมและการโยธา</t>
  </si>
  <si>
    <t>เงินรับฝาก</t>
  </si>
  <si>
    <t>เงินทุนโครงการเศรษฐกิจชุมชน</t>
  </si>
  <si>
    <t>เงิน สป.สช.</t>
  </si>
  <si>
    <t>ค่าใช้จ่าย ภบท. 5%</t>
  </si>
  <si>
    <t xml:space="preserve">เงินสะสม   </t>
  </si>
  <si>
    <t>หัก</t>
  </si>
  <si>
    <t>(เงินทุนสำรองเงินสะสม)</t>
  </si>
  <si>
    <t>บวก</t>
  </si>
  <si>
    <t>ลูกหนี้รายได้อื่น ๆ</t>
  </si>
  <si>
    <t>เงินสะสมที่สามารถนำไปใช้ได้</t>
  </si>
  <si>
    <t>หนี้สิน</t>
  </si>
  <si>
    <t>หนี้สินหมุนเวียน</t>
  </si>
  <si>
    <t>รายจ่ายค้างจ่าย</t>
  </si>
  <si>
    <t>รวมหนี้สินหมุนเวียน</t>
  </si>
  <si>
    <t>รวมเงินสะสม</t>
  </si>
  <si>
    <t>รวมหนี้สินและเงินสะสม</t>
  </si>
  <si>
    <t>ชื่อบัญชี</t>
  </si>
  <si>
    <t>1. ที่ดิน</t>
  </si>
  <si>
    <t>2. อาคาร</t>
  </si>
  <si>
    <t>3. ระบบประปา</t>
  </si>
  <si>
    <t>ข. สังหาริมทรัพย์</t>
  </si>
  <si>
    <t>1. ยานพาหนะ</t>
  </si>
  <si>
    <t>2. เครื่องมือเครื่องใช้อุปกรณ์</t>
  </si>
  <si>
    <t xml:space="preserve">    ก. โยธา</t>
  </si>
  <si>
    <t xml:space="preserve">    ข. สำนักงาน</t>
  </si>
  <si>
    <t xml:space="preserve">    ค.งานบ้านงานครัง</t>
  </si>
  <si>
    <t xml:space="preserve">    ง. การเกษตร</t>
  </si>
  <si>
    <t xml:space="preserve">    จ. ไฟฟ้าและวิทยุ</t>
  </si>
  <si>
    <t xml:space="preserve">    ฉ.  โฆษณาและเผยแพร่</t>
  </si>
  <si>
    <t>รายงานรายจ่ายในการดำเนินงานที่จ่ายจากเงินรายรับตามแผนงาน  บริหารงานทั่วไป</t>
  </si>
  <si>
    <t>รายงานรายจ่ายในการดำเนินงานที่จ่ายจากเงินรายรับตามแผนงาน  อุตสาหกรรมและโยธา</t>
  </si>
  <si>
    <t>รายงานรายจ่ายในการดำเนินงานที่จ่ายจากเงินรายรับตามแผนงาน  งบกลาง</t>
  </si>
  <si>
    <t>รายงานรายจ่ายในการดำเนินงานที่จ่ายจากเงินรายรับตามแผนงาน  รักษาความสงบภายใน</t>
  </si>
  <si>
    <t>รายงานรายจ่ายในการดำเนินงานที่จ่ายจากเงินรายรับตามแผนงาน  การศึกษา</t>
  </si>
  <si>
    <t>รายงานรายจ่ายในการดำเนินงานที่จ่ายจากเงินรายรับตามแผนงาน  สาธารณสุข</t>
  </si>
  <si>
    <t>รายงานรายจ่ายในการดำเนินงานที่จ่ายจากเงินรายรับตามแผนงาน  เคหะและชุมชน</t>
  </si>
  <si>
    <t>รายงานรายจ่ายในการดำเนินงานที่จ่ายจากเงินรายรับตามแผนงาน  สร้างความเข้มแข็งของชุมชน</t>
  </si>
  <si>
    <t>รายงานรายจ่ายในการดำเนินงานที่จ่ายจากเงินรายรับตามแผนงาน  การศาสนาวัฒนธรรมและนันทนาการ</t>
  </si>
  <si>
    <t>รายงานรายจ่ายในการดำเนินงานที่จ่ายจากเงินรายรับตามแผนงาน การเกษตร</t>
  </si>
  <si>
    <t>รายงานรายจ่ายในการดำเนินงานที่จ่ายจากเงินรายรับตามแผนงาน การพาณิชย์</t>
  </si>
  <si>
    <t>รายงานรายจ่ายในการดำเนินงานที่จ่ายจากเงินรายรับตามแผนงานรวม</t>
  </si>
  <si>
    <t>บริหารงานทั่วไป</t>
  </si>
  <si>
    <t>บริหารทั่วไป</t>
  </si>
  <si>
    <t>ค่าตอบแทนผู้ปฏิบัติราชการฯ</t>
  </si>
  <si>
    <t>ค่าตอบแทนโบนัส</t>
  </si>
  <si>
    <t>บริหารงานคลัง</t>
  </si>
  <si>
    <t>บริหารงานทั่วไปเกี่ยวกับการฯ</t>
  </si>
  <si>
    <t>สร้างความเข้มแข็งของชุมชน</t>
  </si>
  <si>
    <t>รายงานรายจ่ายในการดำเนินงานที่จ่ายจากเงินสะสม</t>
  </si>
  <si>
    <t>ผู้อำนวยการกองคลัง</t>
  </si>
  <si>
    <t>งานวางแผนสถิติและ</t>
  </si>
  <si>
    <t>นายกองค์การบริหารส่วนตำบลนาบัว</t>
  </si>
  <si>
    <t xml:space="preserve">           (นายวิศุทร  บุญพา)</t>
  </si>
  <si>
    <t xml:space="preserve">   (ลงชื่อ)............................................</t>
  </si>
  <si>
    <t xml:space="preserve">    (ลงชื่อ).........................................      (ลงชื่อ)..........................................         </t>
  </si>
  <si>
    <t>320000</t>
  </si>
  <si>
    <t>ทุนสำรองเงินสะสม</t>
  </si>
  <si>
    <t>310000</t>
  </si>
  <si>
    <t>215016</t>
  </si>
  <si>
    <t>เงินรับฝาก - เศรษฐกิจชุมชน</t>
  </si>
  <si>
    <t>215015</t>
  </si>
  <si>
    <t>เงินรับฝาก- สป.สช.</t>
  </si>
  <si>
    <t>215008</t>
  </si>
  <si>
    <t>เงินรับฝาก - ประกันสัญญา</t>
  </si>
  <si>
    <t>215004</t>
  </si>
  <si>
    <t>215001</t>
  </si>
  <si>
    <t>เงินรับฝาก - ภาษีหัก ณ ที่จ่าย</t>
  </si>
  <si>
    <t>211000</t>
  </si>
  <si>
    <t>190004</t>
  </si>
  <si>
    <t>113500</t>
  </si>
  <si>
    <t>113400</t>
  </si>
  <si>
    <t>ลูกหนี้รายได้อื่น ๆ-ค่าน้ำประปา</t>
  </si>
  <si>
    <t>รายได้รัฐบาลค้างรับ</t>
  </si>
  <si>
    <t>110202</t>
  </si>
  <si>
    <t>เงินฝากธนาคารอิสลาม  (ประจำ)  เลขที่  033-2-00526-7</t>
  </si>
  <si>
    <t>110201</t>
  </si>
  <si>
    <t>เงินฝากธนาคารอิสลาม (ออมทรัพย์) 033-1-06027-2</t>
  </si>
  <si>
    <t>เงินฝากธนาคาร ออมสินสาขาเพ็ญ (ออมทรัพย์)  เลขที่  020086106430</t>
  </si>
  <si>
    <t>เงินฝากธนาคาร  ธ.ก.ส.เพ็ญ  (ออมทรัพย์)  เลขที่  020027588059</t>
  </si>
  <si>
    <t>เงินฝากธนาคาร  ธ.ก.ส.เพ็ญ (ออมทรัพย์)  เลขที่  019058041928</t>
  </si>
  <si>
    <t>เงินฝากธนาคาร ธ.ก.ส.เพ็ญ (ออมทรัพย์) เลขที่ 019052675066</t>
  </si>
  <si>
    <t>เงินฝากธนาคาร  กรุงไทย (ออมทรัพย์)  เลขที่  401-0-82670-3</t>
  </si>
  <si>
    <t>111000</t>
  </si>
  <si>
    <t>เครดิต</t>
  </si>
  <si>
    <t>เดบิท</t>
  </si>
  <si>
    <t>รหัสบัญชี</t>
  </si>
  <si>
    <t>งบทดลอง  (หลังปิดบัญชี)</t>
  </si>
  <si>
    <t xml:space="preserve">                                                                                                                                 </t>
  </si>
  <si>
    <t>(นายวิศรุทร  บุญพา)</t>
  </si>
  <si>
    <t>(ลงชื่อ)............................................</t>
  </si>
  <si>
    <t>รายรับจริงสูงกว่ารายจ่ายจริง</t>
  </si>
  <si>
    <t>+</t>
  </si>
  <si>
    <t>รวมรายจ่ายทั้งสิ้น</t>
  </si>
  <si>
    <t>รวมรายจ่ายตามประมาณการรายจ่าย</t>
  </si>
  <si>
    <t>เงินเดือน (ฝ่ายการเมือง)</t>
  </si>
  <si>
    <t>รายจ่ายงบกลาง</t>
  </si>
  <si>
    <t>รายจ่ายที่จ่ายจากเงินรายรับ</t>
  </si>
  <si>
    <t>รายจ่ายตามงบประมาณ</t>
  </si>
  <si>
    <t>-</t>
  </si>
  <si>
    <t>รวมเงินรายรับทั้งสิ้น</t>
  </si>
  <si>
    <t>รวมรายรับตามประมาณการรายรับ</t>
  </si>
  <si>
    <t>เงินอุดหนุนกรณีต่าง ๆ  ที่ต้องนำมาตั้งงบประมาณ</t>
  </si>
  <si>
    <t>เงินอุดหนุนจากรัฐบาล</t>
  </si>
  <si>
    <t>ภาษีจัดสรร</t>
  </si>
  <si>
    <t>รายได้เบ็ดเตล็ด</t>
  </si>
  <si>
    <t>รายได้จากสาธารณูปโภคและการพาณิชย์</t>
  </si>
  <si>
    <t>รายได้จากทรัพย์สิน</t>
  </si>
  <si>
    <t>ค่าธรรมเนียม ค่าปรับและใบอนุญาต</t>
  </si>
  <si>
    <t>ภาษีอากร</t>
  </si>
  <si>
    <t>รายรับตามงบประมาณ</t>
  </si>
  <si>
    <t>ต่ำ</t>
  </si>
  <si>
    <t>สูง</t>
  </si>
  <si>
    <t>รายรับจริง</t>
  </si>
  <si>
    <t>รวมรายรับทั้งสิ้น</t>
  </si>
  <si>
    <t>รวมเงินอุดหนุนเฉพาะกิจระบุวัตถุประสงค์จากกรมส่งเสริม</t>
  </si>
  <si>
    <t xml:space="preserve"> -</t>
  </si>
  <si>
    <t>เงินอุดหนุนที่รัฐบาลอุดหนุนให้โดยระบุวัตถุประสงค์</t>
  </si>
  <si>
    <t>รวมเงินรายได้และเงินอุดหุนนทั่วไป</t>
  </si>
  <si>
    <t>1.  หมวดเงินอุดหนุน</t>
  </si>
  <si>
    <t>ค.  รายได้ที่รัฐบาลอุดหนุนให้องค์กรฯ</t>
  </si>
  <si>
    <t>รวมเงินรายได้ไม่รวมเงินอุดหนุน</t>
  </si>
  <si>
    <t xml:space="preserve"> - ค่าธรรมเนียมจดทะเบียนสิทธิและนิติกรรมที่ดิน</t>
  </si>
  <si>
    <t xml:space="preserve"> - ค่าภาคหลวงปิโตรเลียม</t>
  </si>
  <si>
    <t xml:space="preserve"> - ค่าภาคหลวงแร่</t>
  </si>
  <si>
    <t xml:space="preserve"> - ภาษีสรรพสามิต</t>
  </si>
  <si>
    <t xml:space="preserve"> - ภาษีสุรา</t>
  </si>
  <si>
    <t xml:space="preserve"> - ภาษีธุรกิจเฉพาะ</t>
  </si>
  <si>
    <t xml:space="preserve"> - ภาษีมูลค่าเพิ่ม 1ใน9</t>
  </si>
  <si>
    <t xml:space="preserve"> - ภาษีมูลค่าเพิ่ม ตาม พ.ร.บ.</t>
  </si>
  <si>
    <t xml:space="preserve"> - ภาษีและค่าธรรมเนียมรถยนต์หรือล้อเลื่อน</t>
  </si>
  <si>
    <t>1.  หมวดภาษีจัดสรร</t>
  </si>
  <si>
    <t>ข. รายได้ที่รัฐบาลจัดเก็บแล้วจัดสรรให้องค์กรฯ</t>
  </si>
  <si>
    <t xml:space="preserve"> - รายได้เบ็ดเตล็ดอื่นๆ</t>
  </si>
  <si>
    <t xml:space="preserve"> -ค่าขายแบบแปลน</t>
  </si>
  <si>
    <t>5.  หมวดรายได้เบ็ดเตล็ด</t>
  </si>
  <si>
    <t xml:space="preserve"> - รายได้จากการจำหน่วยน้ำประปา</t>
  </si>
  <si>
    <t>4.  หมวดรายได้จากสาธารณูปโภคและการพาณิชย์</t>
  </si>
  <si>
    <t xml:space="preserve"> - ค่าดอบเบี้ยเงินฝากธนาคาร</t>
  </si>
  <si>
    <t>3.  หมวดรายได้จากทรัพย์สิน</t>
  </si>
  <si>
    <t xml:space="preserve"> - ค่าใบอนุญาตให้ตั้งตลาดเอกชน</t>
  </si>
  <si>
    <t xml:space="preserve"> - ค่าใบอนุญาตประกอบการค้าสำหรับกิจการที่เป็นอันตรายต่อสุขภาพ</t>
  </si>
  <si>
    <t xml:space="preserve"> - ค่าปรับผู้กระทำผิดตาม พรบ.ทะเบียนพาณิชย์</t>
  </si>
  <si>
    <t xml:space="preserve"> - ค่าปรับผิดสัญญา</t>
  </si>
  <si>
    <t xml:space="preserve"> - ค่าธรรมเนียมจดทะเบียนพาณิชย์</t>
  </si>
  <si>
    <t xml:space="preserve"> - ค่าธรรมเนียมเก็บและขนขยะมูลฝอย</t>
  </si>
  <si>
    <t>2.  หมวดค่าธรรมเนียม ค่าปรับ และใบอนุญาต</t>
  </si>
  <si>
    <t xml:space="preserve"> - ภาษีป้าย</t>
  </si>
  <si>
    <t xml:space="preserve"> - ภาษีบำรุงท้องที่</t>
  </si>
  <si>
    <t xml:space="preserve"> -  ภาษีโรงเรือนและที่ดิน</t>
  </si>
  <si>
    <t>1. หมวดภาษีอากร</t>
  </si>
  <si>
    <t>ก. รายได้จากภาษีอากร</t>
  </si>
  <si>
    <t>หมวด / ประเภท / รายละเอียด</t>
  </si>
  <si>
    <t>เงินรับฝาก - เงินรอคืนจังหวัด</t>
  </si>
  <si>
    <t>รายจ่ายจริง</t>
  </si>
  <si>
    <t>หมวดรายได้จากทรัพย์สิน</t>
  </si>
  <si>
    <t>เงินรอคืนจังหวัด</t>
  </si>
  <si>
    <t>รายงานรายจ่ายในการดำเนินงานที่จ่ายจากเงินทุนสำรองเงินสะสม</t>
  </si>
  <si>
    <t>กระดาษทำการ</t>
  </si>
  <si>
    <t>รหัส</t>
  </si>
  <si>
    <t>งบทดลอง</t>
  </si>
  <si>
    <t>ใบผ่านรายการทั่วไป</t>
  </si>
  <si>
    <t>ใบผ่านรายการบัญชีทั่วไป</t>
  </si>
  <si>
    <t>ใบผ่านรายการบัญชมาตรฐาน</t>
  </si>
  <si>
    <t>บัญชี</t>
  </si>
  <si>
    <t>เงินฝากธนาคาร - เศรษฐกิจชุมชนฯ</t>
  </si>
  <si>
    <t>เงินฝากธนาคารออมสิน - ออมทรัพย์</t>
  </si>
  <si>
    <t>เจ้าหนี้เงินกู้ - ธ.ก.ส.</t>
  </si>
  <si>
    <t>เจ้าหนี้เงินกู้ - ธนาคารกรุงไทย</t>
  </si>
  <si>
    <t>เงินรับฝาก - ค่าใช้จ่าย ภ.บ.ท.5%</t>
  </si>
  <si>
    <t>เงินรับฝาก - ส่วนลด ภ.บ.ท.6%</t>
  </si>
  <si>
    <t>เงินรับฝาก - สปสช</t>
  </si>
  <si>
    <t>300000</t>
  </si>
  <si>
    <t>510000</t>
  </si>
  <si>
    <t>521000</t>
  </si>
  <si>
    <t>522000</t>
  </si>
  <si>
    <t>531000</t>
  </si>
  <si>
    <t>532000</t>
  </si>
  <si>
    <t>533000</t>
  </si>
  <si>
    <t>534000</t>
  </si>
  <si>
    <t>541000</t>
  </si>
  <si>
    <t>542000</t>
  </si>
  <si>
    <t>561000</t>
  </si>
  <si>
    <t xml:space="preserve">รวม </t>
  </si>
  <si>
    <t xml:space="preserve">                         (ลงชื่อ).........................................                  </t>
  </si>
  <si>
    <t xml:space="preserve">(ลงชื่อ).......................................... </t>
  </si>
  <si>
    <t xml:space="preserve">                                   (นางสาวอนงลักษณ์  บัวเกษ) </t>
  </si>
  <si>
    <t xml:space="preserve">                 (นายบุญชัย   ยืนนาน)</t>
  </si>
  <si>
    <t xml:space="preserve">        (นายวิศรุทร  บุญพา)</t>
  </si>
  <si>
    <t xml:space="preserve">                                           หัวหน้าส่วนการคลัง      </t>
  </si>
  <si>
    <t xml:space="preserve">       ปลัดองค์การบริหารส่วนตำบลนาบัว</t>
  </si>
  <si>
    <t>เงินฝากธนาคารอิสลาม - ประจำ</t>
  </si>
  <si>
    <t>เงินฝากธนาคารอิสลาม - ออมทรัพย์</t>
  </si>
  <si>
    <t>รายจ่ายตามแผนงานบริหาร</t>
  </si>
  <si>
    <t xml:space="preserve"> -  เงินสมทบกองทุนประกันสังคม</t>
  </si>
  <si>
    <t xml:space="preserve"> -  เบี้ยยังชีพผู้ป่วยโรคเอดส์</t>
  </si>
  <si>
    <t xml:space="preserve"> -  รายจ่ายตามข้อผูกพัน</t>
  </si>
  <si>
    <t xml:space="preserve"> -  ก.บ.ท.</t>
  </si>
  <si>
    <t xml:space="preserve"> -  เงินสำรองจ่าย</t>
  </si>
  <si>
    <t xml:space="preserve"> -  เงินเดือนนายก/รองนายก</t>
  </si>
  <si>
    <t xml:space="preserve"> -  เงินค่าตอบแทนประจำตำแหน่งนายก/รองนายก</t>
  </si>
  <si>
    <t xml:space="preserve"> -  เงินค่าตอบแทนพิเศษนายก/รองนายก</t>
  </si>
  <si>
    <t xml:space="preserve"> -  เงินค่าตอบแทนเลขานุการนายก อบต.</t>
  </si>
  <si>
    <t xml:space="preserve"> -  เงินค่าตอบแทนสมาชิก อปท.</t>
  </si>
  <si>
    <t xml:space="preserve"> -  เงินเดือนพนักงาน</t>
  </si>
  <si>
    <t xml:space="preserve"> -  เงินเพิ่มต่าง ๆ  ของพนักงาน</t>
  </si>
  <si>
    <t xml:space="preserve"> -  เงินประจำตำแหน่ง</t>
  </si>
  <si>
    <t xml:space="preserve"> -  ค่าจ้างลูกจ้างประจำ</t>
  </si>
  <si>
    <t xml:space="preserve"> -  ค่าจ้างพนักงานจ้าง</t>
  </si>
  <si>
    <t xml:space="preserve"> -  เงินเพิ่มต่าง ๆ  ของพนักงานจ้าง </t>
  </si>
  <si>
    <t xml:space="preserve"> -  ค่าตอบแทนผู้ปฏิบัติราชการอันเป็นประโยชน์แก่ อปท.</t>
  </si>
  <si>
    <t xml:space="preserve"> - ค่าตอบแทนนอกเวลาราชการ</t>
  </si>
  <si>
    <t xml:space="preserve"> -  ค่าเช่าบ้าน</t>
  </si>
  <si>
    <t xml:space="preserve"> -  เงินช่วยเหลือการศึกษาบุตร</t>
  </si>
  <si>
    <t xml:space="preserve"> -  รายจ่ายเพื่อให้ได้มาซึ่งบริการ</t>
  </si>
  <si>
    <t xml:space="preserve"> -  รายจ่ายเกี่ยวกับการรับรองและพิธีการ</t>
  </si>
  <si>
    <t xml:space="preserve"> รายจ่ายเกี่ยวเนื่องกับการปฏิบัติราชการที่ไม่เข้าลักษณะรายจ่ายหมวดอื่น</t>
  </si>
  <si>
    <t xml:space="preserve"> -  ค่าใช้จ่ายเดินทางไปราชการ</t>
  </si>
  <si>
    <t xml:space="preserve"> -  ค่าบำรุงรักษาและซ่อมแซม</t>
  </si>
  <si>
    <t xml:space="preserve"> -  ค่าวัสดุสำนักงาน</t>
  </si>
  <si>
    <t xml:space="preserve"> -  ค่าวัสดุงานบ้านงานครัว</t>
  </si>
  <si>
    <t xml:space="preserve"> -  ค่าวัสดุก่อสร้าง</t>
  </si>
  <si>
    <t xml:space="preserve"> -  ค่าวัสดุยานพาหนะและขนส่ง</t>
  </si>
  <si>
    <t xml:space="preserve"> -  ค่าวัสดุเชื้อเพลิงและหล่อลื่น</t>
  </si>
  <si>
    <t xml:space="preserve"> -  ค่าวัสดุวิทยาศาสตร์หรือการแพทย์</t>
  </si>
  <si>
    <t xml:space="preserve"> -  ค่าวัสดุโฆษณาและเผยแพร่</t>
  </si>
  <si>
    <t xml:space="preserve"> -  ค่าวัสดุกีฬา</t>
  </si>
  <si>
    <t>วัสดุคอมพิวเตอร์</t>
  </si>
  <si>
    <t>วัสดุการศึกษา</t>
  </si>
  <si>
    <t xml:space="preserve"> -  ค่าไฟฟ้า</t>
  </si>
  <si>
    <t xml:space="preserve"> -  ค่าโทรศัพท์</t>
  </si>
  <si>
    <t xml:space="preserve"> -  ค่าไปรษณีย์</t>
  </si>
  <si>
    <t xml:space="preserve"> -  ค่าครุภัณฑ์สำนักงาน</t>
  </si>
  <si>
    <t xml:space="preserve"> -  ค่าครุภัณฑ์คอมพิวเตอร์</t>
  </si>
  <si>
    <t xml:space="preserve"> -  รายจ่ายอื่น</t>
  </si>
  <si>
    <t>อุดหนุนโครงการพัฒนางานสาธารณสุขมูลฐาน</t>
  </si>
  <si>
    <t>รวมรายจ่ายที่จ่ายจากเงินรายได้และเงินอุดหุนนทั่วไป</t>
  </si>
  <si>
    <t>เงินอุดหนุนระบุวัตถุประสงค์จากหน่วยงานอื่น</t>
  </si>
  <si>
    <t>เงินอุดหนุนระบุวัตถุประสงค์</t>
  </si>
  <si>
    <t>ข้อมูลทั่วไป</t>
  </si>
  <si>
    <t>หมายเหตุ  1  สรุปนโยบายการบัญชีที่สำคัญ</t>
  </si>
  <si>
    <t>1.1  หลักเกณฑ์ในการจัดทำงบแสดงฐานะการเงิน</t>
  </si>
  <si>
    <t>การบันทึกบัญชีเพื่อจัดทำงบแสดงฐานะการเงินเป็นไปตามเกณฑ์เงินสดและเกณฑ์คงค้าง</t>
  </si>
  <si>
    <t xml:space="preserve">ตามประกาศกระทรวงมหาดไทย  เรื่อง  หลักเกณฑ์และวิธีปฏิบัติการบันทึกบัญชี  การจัดทำทะเบียน </t>
  </si>
  <si>
    <t>1.2  รายการเปิดเผยอื่นใด  การประชาสัมพันธ์งบการเงินจะดำเนินการเผยแพร่ผ่านเว็ปไซต์</t>
  </si>
  <si>
    <t>องค์การบริหารส่วนตำบลนาบัว</t>
  </si>
  <si>
    <t>องค์การบริหารส่วนตำบลนาบัว  ตั้งอยู่หมู่ที่  1  ตำบลนาบัว  อำเภอเพ็ญ จังหวัดอุดรธานี</t>
  </si>
  <si>
    <t>ขององค์การบริหารส่วนตำบลนาบัว  และประชาสัมพันธ์ผ่านศูนย์กระจายข่าวของหมู่บ้านรวม 11 หมู่</t>
  </si>
  <si>
    <t>พร้อมติดประกาศประชาสัมพันธ์ ณ องค์การบริหารส่วนตำบลนาบัว</t>
  </si>
  <si>
    <t>งบพิสูจน์ยอดเงินสะสม</t>
  </si>
  <si>
    <t>พิสูจน์ยอดเงินสะสมจากงบแสดงฐานะการเงิน</t>
  </si>
  <si>
    <t>ยอดเงินสะสมที่นำไปใช้ได้</t>
  </si>
  <si>
    <t>พิสูจน์จากบัญชีเงินสดและเงินฝากธนาคาร</t>
  </si>
  <si>
    <t>1.</t>
  </si>
  <si>
    <t>2.</t>
  </si>
  <si>
    <t>ลูกหนี้รายได้อื่น</t>
  </si>
  <si>
    <t>ลูกหนี้เงินทุนเศรษฐกิจชุมชน</t>
  </si>
  <si>
    <t xml:space="preserve"> - ค่าธรรมเนียมใบอนุญาตการขายสุรา</t>
  </si>
  <si>
    <t>1.1  เงินอุดหนุนทั่วไป - อาหารเสริมนม</t>
  </si>
  <si>
    <t>1.2  เงินอุดหนุนทั่วไป - อาหารกลางวัน</t>
  </si>
  <si>
    <t>1.3  เงินอุดหนุนทั่วไป - เบี้ยยังชีพผู้สูงอายุ</t>
  </si>
  <si>
    <t>1.4  เงินอุดหนุนทั่วไป - เบี้ยยังชีพผู้พิการ</t>
  </si>
  <si>
    <t>1.5  เงินอุดหนุนทั่วไป - เบี้ยยังชีพผู้ป่วยเอดส์</t>
  </si>
  <si>
    <t>1.7  เงินอุดหนุนทั่วไป - ค่าจัดการเรียนการสอน</t>
  </si>
  <si>
    <t>1.10  เงินอุดหนุนทั่วไป - สถานีสูบน้ำด้วยไฟฟ้า</t>
  </si>
  <si>
    <t>1.เงินอุดหนุนทั่วไปสำหรับดำเนินการตามอำนาจหน้าที่ฯ</t>
  </si>
  <si>
    <t>เงินอุดหนุนจากหน่วยงานอื่น</t>
  </si>
  <si>
    <t>รวมรายจ่ายจากหน่วยงานอื่น</t>
  </si>
  <si>
    <t>รวมรายรับจากหน่วยงานอื่น</t>
  </si>
  <si>
    <t>รวมจ่ายจากเงินงบประมาณ</t>
  </si>
  <si>
    <t xml:space="preserve">งบกลาง </t>
  </si>
  <si>
    <t xml:space="preserve">เงินเดือน (ฝ่ายประจำ) </t>
  </si>
  <si>
    <t xml:space="preserve">ค่าใช้สอย </t>
  </si>
  <si>
    <t xml:space="preserve">ค่าสาธารณูปโภค </t>
  </si>
  <si>
    <t>ชื่อ-สกุล ผู้ยืม</t>
  </si>
  <si>
    <t>กลุ่มผ้ามัดหมี่ย้อมคราม ม.11</t>
  </si>
  <si>
    <t>กลุ่มแม่บ้านนาม่วง ม.8</t>
  </si>
  <si>
    <t>กลุ่มเลี้ยงโคพันธ์พื้นเมือง ม.2</t>
  </si>
  <si>
    <t>กลุ่มเลี้ยงสัตว์พื้นเมือง ม.6</t>
  </si>
  <si>
    <t>กลุ่มสตรีทอผ้ามัดหมี่ย้อมคราม ม.1</t>
  </si>
  <si>
    <t>กลุ่มอาชีพเกษตรกร ม.7</t>
  </si>
  <si>
    <t>กลุ่มอาชีพเกษตรกร ม.10</t>
  </si>
  <si>
    <t>กลุ่มตัดเย็บเสื้อผ้า ม.5</t>
  </si>
  <si>
    <t>กลุ่มทำนาปรัง ม.4</t>
  </si>
  <si>
    <t>กลุ่มปลูกมะลิร้อยมาลัย ม.3</t>
  </si>
  <si>
    <t>กลุ่มเลี้ยงหมู ม.9</t>
  </si>
  <si>
    <t>กลุ่มเกษตรกร ม.6</t>
  </si>
  <si>
    <t>ส่งเสริมการเกษตร</t>
  </si>
  <si>
    <t>ระดับก่อนวัยเรียนและปฐมศึกษา</t>
  </si>
  <si>
    <t>ค่าอาหารเสริม(นม)</t>
  </si>
  <si>
    <t xml:space="preserve"> -  เบี้ยยังชีพผู้สูงอายุ</t>
  </si>
  <si>
    <t xml:space="preserve"> -  เบี้ยยังชีพคนพิการ</t>
  </si>
  <si>
    <t xml:space="preserve"> -  ค่าอาหารเสริม (นม) </t>
  </si>
  <si>
    <t xml:space="preserve"> -  วัสดุไฟฟ้าและวิทยุ</t>
  </si>
  <si>
    <t>รวมเงินอุดหนุนระบุวัตถุประสงค์จากหน่วยงานอื่น</t>
  </si>
  <si>
    <t>ต่อเติมอาคาร ศพด.วัดโพธิ์ศรีสัตตนาต</t>
  </si>
  <si>
    <t>ต่อเติมอาคาร ศพด.วัดทุ่งสว่าง</t>
  </si>
  <si>
    <t>ต่อเติมอาคาร ศพด.วัดสระด้วง</t>
  </si>
  <si>
    <t xml:space="preserve">  (6)  ก่อสร้างรางระบายน้ำ  คสล.  หมู่ที่  4</t>
  </si>
  <si>
    <t>เงินอุดหนุนส่วนราชการ</t>
  </si>
  <si>
    <t xml:space="preserve">  (1)  อุดหนุนโรงเรียนบ้านนาบัวไผ่วิทยา</t>
  </si>
  <si>
    <t xml:space="preserve">  (2)  อุดหนุนโรงเรียนบ้านท่าหนาด</t>
  </si>
  <si>
    <t xml:space="preserve">  (3)  อุดหนุนโรงเรียนบ้านยางซอง</t>
  </si>
  <si>
    <t xml:space="preserve">  (4)  อุดหนุนโรงเรียนบ้านนาทรายนาม่วง</t>
  </si>
  <si>
    <t xml:space="preserve">  (5)  อุดหนุนโรงเรียนบ้านดอนกลอยดอนอุดม</t>
  </si>
  <si>
    <t>เงินอุดหนุนกิจการที่เป็นสาธารณประโยชน์</t>
  </si>
  <si>
    <t xml:space="preserve">  (1)  อุดหนุนโครงการแข่งขันกีฬากลุ่มโรงเรียนนาบัวฯ</t>
  </si>
  <si>
    <t xml:space="preserve">  (2)  อุดหนุนโครงการแข่งขันทักษะทางวิชาการ</t>
  </si>
  <si>
    <t>และสิ่งประดิษฐ์กลุ่มโรงเรียนนาบัว-สร้างแป้น</t>
  </si>
  <si>
    <t>ในสถานศึกษา  โรงเรียนบ้านนาบัวไผ่วิทยา</t>
  </si>
  <si>
    <t>โรงเรียนบ้านท่าหนาด</t>
  </si>
  <si>
    <t>ในโรงเรียนบ้านยางซอง</t>
  </si>
  <si>
    <t>บ้านดอนกลอยดอนอุดม</t>
  </si>
  <si>
    <t>รวมจ่ายจากรายรับทั้งสิ้น</t>
  </si>
  <si>
    <t>เป็นองค์การบริหารส่วนตำบลขนาดกลาง  พื้นที่  40.16  ตารางกิโลเมตร  จำนวนประชากร  6,793  คน</t>
  </si>
  <si>
    <t>ประจำปีงบประมาณ  2560</t>
  </si>
  <si>
    <t>ยอดเงินสะสมที่ใช้ได้</t>
  </si>
  <si>
    <t>กบท</t>
  </si>
  <si>
    <t>เบี้ยยังชีพ 3 เดือน</t>
  </si>
  <si>
    <t>เงินสำรองสาธารณภัย10%</t>
  </si>
  <si>
    <t>คงเหลือยอดเงินที่ใช้ได้</t>
  </si>
  <si>
    <t>ค่าใช้จ่ายบุคลากร 6 เดือน</t>
  </si>
  <si>
    <t>ก่อสร้างรางระบายน้ำ  คสล.  หมู่ที่  4</t>
  </si>
  <si>
    <t>พฤษภาคม</t>
  </si>
  <si>
    <t>เมษายน</t>
  </si>
  <si>
    <t>จำนวนเงิน (บาท)</t>
  </si>
  <si>
    <t>จำนวนใบเสร็จ(ฉบับ)</t>
  </si>
  <si>
    <t>เดือน</t>
  </si>
  <si>
    <t>ทุนทรัพย์สิน</t>
  </si>
  <si>
    <t>4. ป้ายประชาสัมพันธ์</t>
  </si>
  <si>
    <t>5. ทั่วไป</t>
  </si>
  <si>
    <t>คำอธิบาย</t>
  </si>
  <si>
    <t>หมายเหตุ 4   ลูกหนี้รายได้อื่น ๆ</t>
  </si>
  <si>
    <t>ลูกหนี้ค่าน้ำประปา</t>
  </si>
  <si>
    <t>หมายเหตุ 5   ลูกหนี้เงินทุนโครงการเศรษฐกิจชุมชน</t>
  </si>
  <si>
    <t>หมายเหตุ  6    รายจ่ายค้างจ่าย</t>
  </si>
  <si>
    <t>หมายเหตุ  7</t>
  </si>
  <si>
    <t xml:space="preserve"> - เงินค่าไฟฟ้าสถานีสูบน้ำด้านไฟฟ้า ปี 2558</t>
  </si>
  <si>
    <t xml:space="preserve"> - เงินค่าไฟฟ้าสถานีสูบน้ำด้านไฟฟ้า ปี 2559</t>
  </si>
  <si>
    <t>หมายเหตุ  8</t>
  </si>
  <si>
    <t>รวมรายจ่าย</t>
  </si>
  <si>
    <t>รวมรายรับ</t>
  </si>
  <si>
    <t>รายรับสูงกว่ารายจ่าย</t>
  </si>
  <si>
    <t>หมายเหตุประกอบงบแสดงฐานะการเงินเป็นส่วนหนึ่งของงบการเงินนี้</t>
  </si>
  <si>
    <t>รายได้</t>
  </si>
  <si>
    <t>อุดหนุนเฉพาะกิจ</t>
  </si>
  <si>
    <t>รับมอบจากกรมชลประทาน</t>
  </si>
  <si>
    <t>2.  ทรัพย์สินที่ได้มาจากแหล่งเงินกู้  ให้แสดงทรัพย์สินทุกประเภท</t>
  </si>
  <si>
    <t>รับจริงสูงกว่ารายจ่ายจริงหลังหักทุนสำรองเงินสะสม</t>
  </si>
  <si>
    <t>เงินฝากธนาคาร - สป.สช. ออมทรัพย์</t>
  </si>
  <si>
    <t>ลูกหนี้เงินยืม</t>
  </si>
  <si>
    <t>113100</t>
  </si>
  <si>
    <t>ลูกหนี้รายได้อื่นๆ - ค่าน้ำประปา</t>
  </si>
  <si>
    <t>เงินรับฝาก - ประกันสังคม</t>
  </si>
  <si>
    <t>เจ้าหนี้เงินกู้ - ออมสิน</t>
  </si>
  <si>
    <t>เจ้าหนี้เงินกู้ - สหกรณ์ออมทรัพย์ อปท</t>
  </si>
  <si>
    <t>551000</t>
  </si>
  <si>
    <t>รวมเงินอุดหนุนเฉพาะกิจระบุวัตถุประสงค์จากหน่วยงานอื่น</t>
  </si>
  <si>
    <t>( นางสาวอนงลักษณ์  บัวเกษ)</t>
  </si>
  <si>
    <t>ณ  วันที่  30  เดือน   กันยายน   พ.ศ.  2561</t>
  </si>
  <si>
    <t>215014</t>
  </si>
  <si>
    <t>งบรายรับ - รายจ่าย ตามงบประมาณ  ประจำปี  2561</t>
  </si>
  <si>
    <t>ตั้งแต่วันที่  1  ตุลาคม  2560  ถึงวันที่  30  กันยายน  2561</t>
  </si>
  <si>
    <t>ตั้งแต่วันที่  1  ตุลาคม  2560  ถึง  30  กันยายน  2561</t>
  </si>
  <si>
    <t>แผนงานการศึกษา</t>
  </si>
  <si>
    <t>แผนงานสาธารณสุข</t>
  </si>
  <si>
    <t>แผนงานการเกษตร</t>
  </si>
  <si>
    <t>แผนงานงบกลาง</t>
  </si>
  <si>
    <t>แผนงานบริหารงานงานทั่วไป</t>
  </si>
  <si>
    <t>แผนงานการรักษาความสงบภายใน</t>
  </si>
  <si>
    <t>แผนงานเคหะและชุมชน</t>
  </si>
  <si>
    <t>แผนงานสร้างความเข้มแข็งของชุมชน</t>
  </si>
  <si>
    <t>แผนงานการศาสนาวัฒนธรรมและนันทนาการ</t>
  </si>
  <si>
    <t>แผนงานอุตสาหกรรมและการโยธา</t>
  </si>
  <si>
    <t>แผนงานการพาณิชย์</t>
  </si>
  <si>
    <t>00110</t>
  </si>
  <si>
    <t>00120</t>
  </si>
  <si>
    <t>00210</t>
  </si>
  <si>
    <t>00220</t>
  </si>
  <si>
    <t>00240</t>
  </si>
  <si>
    <t>00250</t>
  </si>
  <si>
    <t>00260</t>
  </si>
  <si>
    <t>00310</t>
  </si>
  <si>
    <t>00320</t>
  </si>
  <si>
    <t>00330</t>
  </si>
  <si>
    <t>00410</t>
  </si>
  <si>
    <t>ตั้งแต่วันที่  1  ตุลาคม  2560 ถึง  30  กันยายน  2561</t>
  </si>
  <si>
    <t xml:space="preserve">       (ลงชื่อ).........................................                (ลงชื่อ)..........................................                 </t>
  </si>
  <si>
    <t xml:space="preserve">            (นางสาวอนงลักษณ์ บัวเกษ)                                (นายบุญชัย   ยืนนาน)                           </t>
  </si>
  <si>
    <t xml:space="preserve">               ผู้อำนวยการกองคลัง                             ปลัดองค์การบริหารส่วนตำบลนาบัว          </t>
  </si>
  <si>
    <t>รวมจ่ายจากเงินสะสม</t>
  </si>
  <si>
    <t>รายรับสูงกว่าหรือต่ำกว่ารายจ่าย</t>
  </si>
  <si>
    <t>งบแสดงผลการดำเนินงานจ่ายจากเงินรายรับ  เงินสะสมและเงินทุนสำรองเงินสะสม</t>
  </si>
  <si>
    <t>ณ วันที่  30  กันยายน  2561</t>
  </si>
  <si>
    <t>4. ครุภัณฑ์อื่น ๆ</t>
  </si>
  <si>
    <t>3. ครุภัณฑ์กีฬา</t>
  </si>
  <si>
    <t>สำหรับปี  สิ้นสุดวันที่  30  กันยายน  2561</t>
  </si>
  <si>
    <t>401-0-826703</t>
  </si>
  <si>
    <t>ออมทรัพย์</t>
  </si>
  <si>
    <t xml:space="preserve">กรุงไทย   </t>
  </si>
  <si>
    <t xml:space="preserve"> เลขที่  </t>
  </si>
  <si>
    <t xml:space="preserve">ธ.ก.ส.    ออมทรัพย์  เลขที่ </t>
  </si>
  <si>
    <t>01-9052675066</t>
  </si>
  <si>
    <t>01-9058041928</t>
  </si>
  <si>
    <t>02-0027588059</t>
  </si>
  <si>
    <t xml:space="preserve">ออมสิน   ออมทรัพย์  เลขที่ </t>
  </si>
  <si>
    <t>02-0086106430</t>
  </si>
  <si>
    <t xml:space="preserve">อิสลาม   ออมทรัพย์  เลขที่ </t>
  </si>
  <si>
    <t>033-1-06027-2</t>
  </si>
  <si>
    <t>033-2-00526-7</t>
  </si>
  <si>
    <t xml:space="preserve">อิสลาม   </t>
  </si>
  <si>
    <t xml:space="preserve">ประจำ      </t>
  </si>
  <si>
    <t>ค่าก่อสร้างสาธารณูปโภค</t>
  </si>
  <si>
    <t>ต่อเติมอาคารศพด.วัดโพธิ์ศรีฯ</t>
  </si>
  <si>
    <t>งานก่อสร้างโครงสร้างพื้นฐาน</t>
  </si>
  <si>
    <t>ก่อสร้างถนน คสล.ม.5</t>
  </si>
  <si>
    <t>ก่อสร้างถนน คสล.ม.4</t>
  </si>
  <si>
    <t>ก่อสร้างรางระบายน้ำ คสล.ม.10</t>
  </si>
  <si>
    <t>ก่อสร้างรางระบายน้ำ คสล.ม.4</t>
  </si>
  <si>
    <t>ก่อสร้างรางระบายน้ำ คสล.ม.7</t>
  </si>
  <si>
    <t>ภาษีหัก ณ ที่จ่าย</t>
  </si>
  <si>
    <t>ค่าใช้จ่ายในการจัดเก็บภาษีบำรุงท้องที่ 5%</t>
  </si>
  <si>
    <t>ประกันสัญญา</t>
  </si>
  <si>
    <t>1 ตุลาคม 2560</t>
  </si>
  <si>
    <t>รับคืนเงินสะสม</t>
  </si>
  <si>
    <t>จ่ายขาดเงินสะสม</t>
  </si>
  <si>
    <t>เงินสะสม  30  กันยายน  2561</t>
  </si>
  <si>
    <t>30  กันยายน  2561  ประกอบด้วย</t>
  </si>
  <si>
    <t>คงเหลือรายจ่ายค้างจ่าย</t>
  </si>
  <si>
    <t>รายละเอียดลูกหนี้รายได้อื่น-ค่าน้ำประปา</t>
  </si>
  <si>
    <t>ณ 30 กันยายน 2561</t>
  </si>
  <si>
    <t>ประจำปีงบประมาณ  2561</t>
  </si>
  <si>
    <t>ยอดเงินสะสม  ณ  30   กันยายน   2561</t>
  </si>
  <si>
    <t>เงินสดและเงินฝากธนาคาร  ณ  วันที่  30   กันยายน  2561</t>
  </si>
  <si>
    <t>ณ วันที่  1  ต.ค.  2560</t>
  </si>
  <si>
    <t>ปรับปรุงบัญชี 1 ต.ค. 60-30 ก.ย.61</t>
  </si>
  <si>
    <t>ปิดบัญชี ณ วันที่  30 ก.ย. 61</t>
  </si>
  <si>
    <t>1  ต.ค.  60  -  30  ก.ย.  61</t>
  </si>
  <si>
    <t>ณ   วันที่   30  ก.ย.  61</t>
  </si>
  <si>
    <t>รายละเอียดรายจ่ายตามงบประมาณ   ประจำปี  2561</t>
  </si>
  <si>
    <t>ตั้งแต่วันที่  1  ตุลาคม  2560 ถึงวันที่  30  กันยายน  2561</t>
  </si>
  <si>
    <t xml:space="preserve"> -  เงินวิทยฐานะ</t>
  </si>
  <si>
    <t>วัสดุเครื่องดับเพลิง</t>
  </si>
  <si>
    <t xml:space="preserve"> -  ค่าครุภัณฑ์ยานพาหนะและขนส่ง</t>
  </si>
  <si>
    <t xml:space="preserve"> -  ค่าครุภัณฑ์งานบ้านงานครัว</t>
  </si>
  <si>
    <t xml:space="preserve"> -  ค่าครุภัณฑ์สำรวจ</t>
  </si>
  <si>
    <t>เงินอุดหนุน อบต.เชียงหวาง</t>
  </si>
  <si>
    <t xml:space="preserve">  (1)  อุดหนุนด้านสาธารณสุข</t>
  </si>
  <si>
    <t xml:space="preserve">  (2)  อุดหนุนขยายเขตไฟฟ้าแรงต่ำ หมู่ที่  2</t>
  </si>
  <si>
    <t xml:space="preserve">  (3)  อุดหนุนขยายเขตไฟฟ้าแรงต่ำพร้อมสายพาดหมู่ที่  3</t>
  </si>
  <si>
    <t xml:space="preserve">  (4)  อุดหนุนขยายเขตไฟฟ้าแรงต่ำพร้อมสายพาดหมู่ที่  5</t>
  </si>
  <si>
    <t xml:space="preserve">  (5)  อุดหนุนขยายเขตไฟฟ้าแรงต่ำพร้อมสายพาดหมู่ที่  11</t>
  </si>
  <si>
    <t xml:space="preserve">  (6)   อุดหนุนโครงการรณรงค์ป้องกันและต้านยาเสพติด</t>
  </si>
  <si>
    <t xml:space="preserve">  (7)  อุดหนุนโครงการค่าธรรมะศึกษาป้องกันยาเสพติด</t>
  </si>
  <si>
    <t xml:space="preserve">  (8)  อุดหนุนโครงการโรงเรียนสีขาวปลอดยาเสพติด</t>
  </si>
  <si>
    <t xml:space="preserve"> (9)  อุดหนุนโครงการธรรมะต้านยาเสพติดโรงเรียน  </t>
  </si>
  <si>
    <t xml:space="preserve">  (1)  อาคารต่างๆ</t>
  </si>
  <si>
    <t xml:space="preserve"> ปรับปรุงต่อเติมห้องน้ำที่ทำการ อบต.นาบัว</t>
  </si>
  <si>
    <t>ก่อสร้างโครงหลังคาเอนกประสงค์  ม.3</t>
  </si>
  <si>
    <t>2.  ค่าก่อสร้างสิ่งสาธารณูปโภค</t>
  </si>
  <si>
    <t xml:space="preserve">  (1)  วางท่อระบายน้ำ คสล. ม.1</t>
  </si>
  <si>
    <t xml:space="preserve">  (2)  ก่อสร้างถนน คสล.ภายในหมู่บ้าน หมู่ที่ 1</t>
  </si>
  <si>
    <t xml:space="preserve">  (3)  ก่อสร้างรางระบายน้ำ  คสล.  หมู่ที่  1</t>
  </si>
  <si>
    <t xml:space="preserve">  (4)  ก่อสร้างถนน คสล.ภายในหมู่บ้าน หมู่ที่ 2</t>
  </si>
  <si>
    <t xml:space="preserve">  (5)  ก่อสร้างถนน คสล.ภายในหมู่บ้าน หมู่ที่ 4</t>
  </si>
  <si>
    <t xml:space="preserve">  (7)  ขยายเขตประปาภายในหมู่บ้าน หมู่ที่ 5</t>
  </si>
  <si>
    <t xml:space="preserve">  (8) ก่อสร้างถนน คสล.ภายในหมู่บ้าน หมู่ที่ 5</t>
  </si>
  <si>
    <t xml:space="preserve">  (9) ก่อสร้างถนน คสล.ภายในหมู่บ้าน หมู่ที่ 5</t>
  </si>
  <si>
    <t xml:space="preserve">  (10) ก่อสร้างถนน คสล.ภายในหมู่บ้าน หมู่ที่ 6</t>
  </si>
  <si>
    <t xml:space="preserve">  (11) ก่อสร้างรางระบายน้ำ  คสล.  หมู่ที่ 6</t>
  </si>
  <si>
    <t xml:space="preserve">  (12) ก่อสร้างรางระบายน้ำ  คสล.  หมู่ที่ 7</t>
  </si>
  <si>
    <t xml:space="preserve">  (13) ก่อสร้างถนน คสล.ภายในหมู่บ้าน หมู่ที่ 7</t>
  </si>
  <si>
    <t xml:space="preserve">  (14) ก่อสร้างถนน คสล.ภายในหมู่บ้าน หมู่ที่ 8</t>
  </si>
  <si>
    <t xml:space="preserve">  (15) ก่อสร้างถนน คสล.ภายในหมู่บ้าน หมู่ที่ 8</t>
  </si>
  <si>
    <t xml:space="preserve">  (16) ซ่อมแซมถนนลูกรังภายในหมู่บ้าน หมู่ที่ 8</t>
  </si>
  <si>
    <t xml:space="preserve">  (17) ก่อสร้างถนน คสล.ภายในหมู่บ้าน หมู่ที่ 9</t>
  </si>
  <si>
    <t xml:space="preserve">  (18) ก่อสร้างถนน คสล.ภายในหมู่บ้าน หมู่ที่ 9</t>
  </si>
  <si>
    <t xml:space="preserve">  (19) ก่อสร้างถนน คสล.ภายในหมู่บ้าน หมู่ที่ 9 </t>
  </si>
  <si>
    <t xml:space="preserve">  (20) ก่อสร้างถนน คสล.ภายในหมู่บ้าน หมู่ที่ 9 </t>
  </si>
  <si>
    <t xml:space="preserve">  (21) ก่อสร้างรางระบายน้ำ คสล. หมู่ที่ 10</t>
  </si>
  <si>
    <t xml:space="preserve">  (22) ก่อสร้างถนน คสล.ภายในหมู่บ้าน หมู่ที่ 10 </t>
  </si>
  <si>
    <t xml:space="preserve">  (23) ก่อสร้างถนน คสล.ภายในหมู่บ้าน หมู่ที่ 10</t>
  </si>
  <si>
    <t xml:space="preserve">  (24) ก่อสร้างถนน คสล.ภายในหมู่บ้าน หมู่ที่ 11</t>
  </si>
  <si>
    <t xml:space="preserve">  (25) ก่อสร้างถนน คสล.ภายในหมู่บ้าน หมู่ที่ 11</t>
  </si>
  <si>
    <t xml:space="preserve">  (26) ขยายเขตประปาภายในหมู่บ้าน หมู่ที่ 11</t>
  </si>
  <si>
    <t xml:space="preserve">  (27) ก่อสร้างรางระบายน้ำที่ทำการ อบต.นาบัว</t>
  </si>
  <si>
    <t>ปรับปรุงต่อเติมศูนย์เกษตรตำบล</t>
  </si>
  <si>
    <t>ชีวภาพ</t>
  </si>
  <si>
    <t xml:space="preserve">  (4) โครงการอบรมเชิงปฏิบัติการการผลิตน้ำหมัก</t>
  </si>
  <si>
    <t>ประเพณี</t>
  </si>
  <si>
    <t xml:space="preserve">  (2)  โครงการส่งเสริมด้านศาสนา วัฒนธรรมและ</t>
  </si>
  <si>
    <t xml:space="preserve">  (4)  โครงการแข่งขันกีฬาสีสัมพันธ์ศูนย์พัฒนาเด็กเล็ก</t>
  </si>
  <si>
    <t>ความปองดอง  อบต.นาบัว</t>
  </si>
  <si>
    <t xml:space="preserve">  (3)  โครงการแข่งขันกีฬาต้านยาเสพติดสร้าง</t>
  </si>
  <si>
    <t xml:space="preserve">  (2)  โครงการเข้าร่วมการแข่งขันกีฬา  อปท.</t>
  </si>
  <si>
    <t xml:space="preserve">  (1)  โครงการเข้าร่วมแข่งขันกีฬาท้องถิ่นสัมพันธ์</t>
  </si>
  <si>
    <t xml:space="preserve">  (5)  โครงการอบรมให้ความรู้เกี่ยวกับสภาเด็กฯ</t>
  </si>
  <si>
    <t xml:space="preserve">  (4)  โครงการขยายผลหมู่บ้านเศรษฐกิจพอเพียง</t>
  </si>
  <si>
    <t>พัฒนาคุณภาพชีวิตของสูงอายุ  ประจำปี 2560</t>
  </si>
  <si>
    <t xml:space="preserve">  (3)  โครงการฝึกอบรมและศึกษาดูงาน ด้าน</t>
  </si>
  <si>
    <t xml:space="preserve">  (2)  โครงการส่งเสริมกลุ่มอาชีพในตำบลนาบัว</t>
  </si>
  <si>
    <t xml:space="preserve">  (1)  โครงการ อบต.เคลื่อนที่พบประชาชน</t>
  </si>
  <si>
    <t>(ธนาคารขยะตำบลนาบัว)</t>
  </si>
  <si>
    <t xml:space="preserve">   (2)  โครงการบริหารจัดการขยะต้นทาง</t>
  </si>
  <si>
    <t>(หน้าบ้านน่ามอง)</t>
  </si>
  <si>
    <t xml:space="preserve">   (1)  โครงการบริหารจัดการขยะต้นทาง</t>
  </si>
  <si>
    <t xml:space="preserve">   (3) โครงการรณรงค์ป้องกันควบคุมโรคไข้เลือดออก</t>
  </si>
  <si>
    <t>โรคพิษสุนัขบ้า</t>
  </si>
  <si>
    <t xml:space="preserve">   (2) โครงการชุมชนน่าอยู่สร้างพื้นที่ปลอดภัย</t>
  </si>
  <si>
    <t xml:space="preserve">        -  ศพด.วัดสระด้วง</t>
  </si>
  <si>
    <t xml:space="preserve">        -  ศพด.วัดทุ่งสว่าง</t>
  </si>
  <si>
    <t xml:space="preserve">        -  ศพด.วัดโพธิ์ศรีสัตตนาค</t>
  </si>
  <si>
    <t xml:space="preserve">   2)  ค่าจัดการเรียนการสอน</t>
  </si>
  <si>
    <t xml:space="preserve">   1)  โครงการอาหารกลางวัน</t>
  </si>
  <si>
    <t xml:space="preserve">  (4)  โครงการสนับสนุนค่าใช้จ่ายบริหารสถานศึกษา</t>
  </si>
  <si>
    <t>สถานศึกษา  ศพด.</t>
  </si>
  <si>
    <t xml:space="preserve">  (3)  โครงการเสริมสร้างประสบการณ์เรียนรู้นอก</t>
  </si>
  <si>
    <t xml:space="preserve">  (1)  โครงการจัดนิทรรศการแสดงผลงาน ศพด.</t>
  </si>
  <si>
    <t>พัฒนาศักยภาพฯ  (ครู ผดด.)</t>
  </si>
  <si>
    <t xml:space="preserve">   (2)  โครงการฝึกอบรมและศึกษาดูงานเพื่อ</t>
  </si>
  <si>
    <t xml:space="preserve">  (1)  โครงการซักซ้อมแผนการป้องกันอัคคีภัย</t>
  </si>
  <si>
    <t xml:space="preserve">  (3)  โครงการฝึกอบรมให้ความรู้เกี่ยวกับสาธารณภัย</t>
  </si>
  <si>
    <t xml:space="preserve">  (2)  โครงการฝึกอบรมขับขี่ปลอดภัย ถูกกฎหมายจราจร</t>
  </si>
  <si>
    <t xml:space="preserve">  (1)  โครงการป้องกันและลดอุบัติเหตุในช่วงเทศกาล</t>
  </si>
  <si>
    <t xml:space="preserve">   (2)  โครงการจัดทำแผนที่ภาษี ปี 2558-2561</t>
  </si>
  <si>
    <t>ส่วนตำบล ครู ลูกจ้างประจำและพนักงานจ้าง</t>
  </si>
  <si>
    <t xml:space="preserve">  (3)  โครงการฝึกอบรมพัฒนาศักยภาพ พนักงาน</t>
  </si>
  <si>
    <t xml:space="preserve">  (2)  โครงการฝึกอบรมพัฒนาศักยภาพผู้บริหาร</t>
  </si>
  <si>
    <t xml:space="preserve"> ลูกจ้างประจำ พนักงานจ้างฯ</t>
  </si>
  <si>
    <t xml:space="preserve">       (นางสาวอนงลักษณ์ บัวเกษ)                       (นายบุญชัย   ยืนนาน)                    </t>
  </si>
  <si>
    <t xml:space="preserve">          ผู้อำนวยการกองคลัง                    ปลัดองค์การบริหารส่วนตำบลนาบัว     </t>
  </si>
  <si>
    <t xml:space="preserve"> - ค่าธรรมเนียมเกี่ยวกับการควบคุมอาคาร</t>
  </si>
  <si>
    <t xml:space="preserve"> - ค่าธรรมเนียมอื่นๆ</t>
  </si>
  <si>
    <t xml:space="preserve"> - ค่าใบอนุญาตเกี่ยวกับควบคุมอาคาร</t>
  </si>
  <si>
    <t xml:space="preserve"> - ค่าใบอนุญาตอื่นๆ</t>
  </si>
  <si>
    <t xml:space="preserve"> -ค่าจำหน่ายเศษของ</t>
  </si>
  <si>
    <t>1.8  เงินอุดหนุนทั่วไป - โครงการพระราชดำริเศรษฐกิจพอเพียง</t>
  </si>
  <si>
    <t>1.9  เงินอุดหนุนทั่วไป - สำรวจขึ้นทะเบียนสัตว์</t>
  </si>
  <si>
    <t>1.10  เงินอุดหนุนทั่วไป - โครงการสัตว์ปลอดโรคพิษสุน้ขบ้า</t>
  </si>
  <si>
    <t>ตั้งแต่วันที่  1  ตุลาคม  2560   ถึง  30  กันยายน  2561</t>
  </si>
  <si>
    <t>รอคืนจังหวัด</t>
  </si>
  <si>
    <t>เงินฝากธนาคารกรุงไทย  - ออมทรัพย์</t>
  </si>
  <si>
    <t>เงินฝากธนาคาร  ธ.ก.ส. - ออมทรัพย์</t>
  </si>
  <si>
    <t>เงินรับฝาก - เงินทุนโครงการเศรษฐกิจฯ</t>
  </si>
  <si>
    <t>เงินรับฝาก - โครงการศูนย์คนพิการฯ</t>
  </si>
  <si>
    <t>เงินรับฝาก - โครงการป้องกันยาเสพติด</t>
  </si>
  <si>
    <t>ภาษีโรงเรือนและที่ดิน</t>
  </si>
  <si>
    <t>ภาษีบำรุงท้องที่</t>
  </si>
  <si>
    <t>ภาษีป้าย</t>
  </si>
  <si>
    <t>ค่าธรรมเนียมเกี่ยวกับใบอนุญาตการขายสุรา</t>
  </si>
  <si>
    <t>ค่าธรรมเนียมเกี่ยวกับการควบคุมอาคาร</t>
  </si>
  <si>
    <t>ค่าธรรมเนียมเก็บและขนมูลฝอย</t>
  </si>
  <si>
    <t>ค่าธรรมเนียมจดทะเบียนพาณิชย์</t>
  </si>
  <si>
    <t>ค่าปรับการผิดสัญญา</t>
  </si>
  <si>
    <t>ค่าใบอนุญาตประกอบการค้าฯ</t>
  </si>
  <si>
    <t>ค่าใบอนุญาตเกี่ยวกับการควบคุมอาคาร</t>
  </si>
  <si>
    <t>ดอกเบี้ย</t>
  </si>
  <si>
    <t xml:space="preserve">รายได้เบ็ดเตล็ดอื่น ๆ </t>
  </si>
  <si>
    <t>ภาษีและค่าธรรมเนียมรถยนต์และล้อเลื่อน</t>
  </si>
  <si>
    <t>ภาษีมูลค่าเพิ่มตาม พ.ร.บ.กำหนดแผนฯ</t>
  </si>
  <si>
    <t>ภาษีมูลค่าเพิ่ม 1 ใน 9</t>
  </si>
  <si>
    <t>ภาษีธุรกิจเฉพาะ</t>
  </si>
  <si>
    <t>ภาษีสรรพาสามิต</t>
  </si>
  <si>
    <t>ค่าภาคหลวงแร่</t>
  </si>
  <si>
    <t>ค่าภาคหลวงปิโตรเลียม</t>
  </si>
  <si>
    <t>ค่าธรรมเนียมจดทะเบียนสิทธิฯ</t>
  </si>
  <si>
    <t>เงินอุดหนุนทั่วไปตามอำนาจหน้าที่ฯ</t>
  </si>
  <si>
    <t>111100</t>
  </si>
  <si>
    <t>111201</t>
  </si>
  <si>
    <t>111202</t>
  </si>
  <si>
    <t>215005</t>
  </si>
  <si>
    <t>215013</t>
  </si>
  <si>
    <t>215999</t>
  </si>
  <si>
    <t>221101</t>
  </si>
  <si>
    <t>221102</t>
  </si>
  <si>
    <t>221103</t>
  </si>
  <si>
    <t>221104</t>
  </si>
  <si>
    <t>411001</t>
  </si>
  <si>
    <t>411002</t>
  </si>
  <si>
    <t>411003</t>
  </si>
  <si>
    <t>412103</t>
  </si>
  <si>
    <t>412106</t>
  </si>
  <si>
    <t>412107</t>
  </si>
  <si>
    <t>412128</t>
  </si>
  <si>
    <t>412210</t>
  </si>
  <si>
    <t>412303</t>
  </si>
  <si>
    <t>412307</t>
  </si>
  <si>
    <t>413003</t>
  </si>
  <si>
    <t>414006</t>
  </si>
  <si>
    <t>421001</t>
  </si>
  <si>
    <t>421002</t>
  </si>
  <si>
    <t>421004</t>
  </si>
  <si>
    <t>421005</t>
  </si>
  <si>
    <t>421007</t>
  </si>
  <si>
    <t>421012</t>
  </si>
  <si>
    <t>421013</t>
  </si>
  <si>
    <t>421015</t>
  </si>
  <si>
    <t>431000</t>
  </si>
  <si>
    <t>มีนาคม</t>
  </si>
  <si>
    <t>มิถุนายน</t>
  </si>
  <si>
    <t>กรกฎาคม</t>
  </si>
  <si>
    <t>สิงหาคม</t>
  </si>
  <si>
    <t>กันยายน</t>
  </si>
  <si>
    <t>1,564</t>
  </si>
  <si>
    <t>1,605</t>
  </si>
  <si>
    <t>ค่าครุภัณฑ์(หมายเหตุ1)</t>
  </si>
  <si>
    <t>ค่าที่ดินและสิ่งก่อสร้าง(หมายเหตุ2)</t>
  </si>
  <si>
    <t>..............................................................</t>
  </si>
  <si>
    <t>(นางสาวอนงลักษณ์  บัวเกษ)</t>
  </si>
  <si>
    <t>(นายบุญชัย   ยืนนาน)</t>
  </si>
  <si>
    <t>....................................................</t>
  </si>
  <si>
    <t>ปลัดองค์การบริหารส่วนตำบลนาบัว</t>
  </si>
  <si>
    <t>........................................................</t>
  </si>
  <si>
    <t>และรายงานการเงินขององค์กรปกครองส่วนท้องถิ่น  เมื่อวันที่  20  มีนาคม  2558  และแก้ไขเพิ่มเติม</t>
  </si>
  <si>
    <t>(ฉบับที่ 2) ลงวันที่ 21 มีนาคม 2561  และหนังสือสั่งการที่เกี่ยวข้อง</t>
  </si>
  <si>
    <t>วางท่อระบายน้ำ คสล. ม.1</t>
  </si>
  <si>
    <t>ก่อสร้างถนน คสล.ภายในหมู่บ้าน หมู่ที่ 1</t>
  </si>
  <si>
    <t>ก่อสร้างรางระบายน้ำ  คสล.  หมู่ที่  1</t>
  </si>
  <si>
    <t>ก่อสร้างถนน คสล.ภายในหมู่บ้าน หมู่ที่ 2</t>
  </si>
  <si>
    <t>ก่อสร้างถนน คสล.ภายในหมู่บ้าน หมู่ที่ 4</t>
  </si>
  <si>
    <t>ขยายเขตประปาภายในหมู่บ้าน หมู่ที่ 5</t>
  </si>
  <si>
    <t>ก่อสร้างถนน คสล.ภายในหมู่บ้าน หมู่ที่ 5</t>
  </si>
  <si>
    <t>ก่อสร้างถนน คสล.ภายในหมู่บ้าน หมู่ที่ 6</t>
  </si>
  <si>
    <t>ก่อสร้างรางระบายน้ำ  คสล.  หมู่ที่ 6</t>
  </si>
  <si>
    <t>ก่อสร้างรางระบายน้ำ  คสล.  หมู่ที่ 7</t>
  </si>
  <si>
    <t>ก่อสร้างถนน คสล.ภายในหมู่บ้าน หมู่ที่ 7</t>
  </si>
  <si>
    <t>ก่อสร้างถนน คสล.ภายในหมู่บ้าน หมู่ที่ 8</t>
  </si>
  <si>
    <t>ซ่อมแซมถนนลูกรังภายในหมู่บ้าน หมู่ที่ 8</t>
  </si>
  <si>
    <t>ก่อสร้างถนน คสล.ภายในหมู่บ้าน หมู่ที่ 9</t>
  </si>
  <si>
    <t xml:space="preserve">ก่อสร้างถนน คสล.ภายในหมู่บ้าน หมู่ที่ 9 </t>
  </si>
  <si>
    <t>ก่อสร้างรางระบายน้ำ คสล. หมู่ที่ 10</t>
  </si>
  <si>
    <t xml:space="preserve">ก่อสร้างถนน คสล.ภายในหมู่บ้าน หมู่ที่ 10 </t>
  </si>
  <si>
    <t>ก่อสร้างถนน คสล.ภายในหมู่บ้าน หมู่ที่ 10</t>
  </si>
  <si>
    <t>ก่อสร้างถนน คสล.ภายในหมู่บ้าน หมู่ที่ 11</t>
  </si>
  <si>
    <t>ขยายเขตประปาภายในหมู่บ้าน หมู่ที่ 11</t>
  </si>
  <si>
    <t>ก่อสร้างรางระบายน้ำที่ทำการ อบต.นาบัว</t>
  </si>
  <si>
    <t>เครื่องปริ้นเตอร์</t>
  </si>
  <si>
    <t>คอมพิวเตอร์</t>
  </si>
  <si>
    <t>เครื่องสำรองไฟฟ้า</t>
  </si>
  <si>
    <t>รถจักรยานยนต์</t>
  </si>
  <si>
    <t>เครื่องปรับอากาศ</t>
  </si>
  <si>
    <t>เก้าอี้</t>
  </si>
  <si>
    <t>โต๊ะทำงานเหล็ก 4 ฟุต</t>
  </si>
  <si>
    <t>เก้าอี้ทำงาน</t>
  </si>
  <si>
    <t>ตู้เหล็กบานเลื่อน 5 ฟุต</t>
  </si>
  <si>
    <t>ตู้เหล็ก 2 บานทึบ</t>
  </si>
  <si>
    <t>จอคอมพิวเตอร์</t>
  </si>
  <si>
    <t>เครื่องทำน้ำเย็น</t>
  </si>
  <si>
    <t>ล้อวัดระยะ</t>
  </si>
  <si>
    <t>เทปวัดระยะ</t>
  </si>
  <si>
    <t>ไม้สต๊าฟ</t>
  </si>
  <si>
    <t>ยอดลูกหนี้  65,630.-  บาท  แยกรายละเอียดดังนี้</t>
  </si>
  <si>
    <t>.........................................</t>
  </si>
  <si>
    <t>(นางสาวอนงลักณ์  บัวเกษ)</t>
  </si>
  <si>
    <t>ผู้รับรอง</t>
  </si>
  <si>
    <t>1.  ทรัพย์สินที่ได้มาจากรายได้  เงินสะสม  เงินทุนสำรอง  เงินที่มีผู้อุทิศให้  และเงินอื่นใด ยกเว้นเงินกู้ให้แสดงทร้พย์สินที่เป็นกรรมสิทธิ์ของ</t>
  </si>
  <si>
    <t>องค์กรปกครองส่วนท้องถิ่นและองค์กรปกครองส่วนท้องถิ่นใช้ประโยชน์โดยตรง  รวมทั้งทรัพย์สินที่ให้ยืมหรือเช่า  ยกเว้นทรัพย์สินที่จัดไว้เพื่อ</t>
  </si>
  <si>
    <t>เป็นการให้บริการสาธารณะ  เช่น  ถนน สะพาน ลานกีฬา เป็นต้น</t>
  </si>
  <si>
    <t>ปี 2561</t>
  </si>
  <si>
    <t>ปี 2560</t>
  </si>
  <si>
    <t>การศาสนาวัฒนธรรมและนันทนาการ</t>
  </si>
  <si>
    <t>งานกีฬาและนันทนาการ</t>
  </si>
  <si>
    <t>ครุภัณฑ์กีฬา</t>
  </si>
  <si>
    <t>จัดซื้อเครื่องออกกำลังกาย</t>
  </si>
  <si>
    <t>ประจำหมู่บ้าน ม.3</t>
  </si>
  <si>
    <t>25%ของรายรับจริงสูงกว่ารายจ่ายจริง</t>
  </si>
  <si>
    <t xml:space="preserve">       (นางสาวอนงลักษณ์ บัวเกษ)                        </t>
  </si>
  <si>
    <t xml:space="preserve">ปลัดองค์การบริหารส่วนตำบลนาบัว     </t>
  </si>
  <si>
    <t xml:space="preserve"> (นายวิศุทร  บุญพา)</t>
  </si>
  <si>
    <t xml:space="preserve">            (นายบุญชัย ยืนนาน)                  </t>
  </si>
  <si>
    <t xml:space="preserve">           ผู้อำนวยการกองคลัง                    </t>
  </si>
  <si>
    <t>โครงการที่ยืม</t>
  </si>
  <si>
    <t>ปี  2561</t>
  </si>
  <si>
    <t>จำนวน</t>
  </si>
  <si>
    <t>(2,302,314.35)</t>
  </si>
  <si>
    <t>รวมจ่ายจากเงินอุดหนุนระบุวัตถุประสงค์/เฉพาะกิจ</t>
  </si>
  <si>
    <t>ปี  2560</t>
  </si>
  <si>
    <t>นายมงคล  ไชยคำจันทร์</t>
  </si>
  <si>
    <t>นางเสมอ  พรมวงษา</t>
  </si>
  <si>
    <t>นางทองเลื่อน  ขุยเขียว</t>
  </si>
  <si>
    <t>นางอำไพ  แก้วไชย</t>
  </si>
  <si>
    <t>นางมะลิสา  เชือกทอง</t>
  </si>
  <si>
    <t>นายสำรวย  เชือกทอง</t>
  </si>
  <si>
    <t>นายชาญชัย  บัวคาน</t>
  </si>
  <si>
    <t>นางนวลจันทร์  เอกคณาสิงห์</t>
  </si>
  <si>
    <t>นางแสงจันทร์  เชือกทอง</t>
  </si>
  <si>
    <t>นายเลิศ  บัวเงิน</t>
  </si>
  <si>
    <t>นางนวลจันทร์  ทองรอด</t>
  </si>
  <si>
    <t>นายวิชัย  ลุนไชยภา</t>
  </si>
  <si>
    <t>1.6  เงินอุดหนุนทั่วไป - เงินเดือนครู/ค่าตอบแทน/ประกันสังคมผดด</t>
  </si>
  <si>
    <t>รายละเอียดรายรับตามงบประมาณ   ประจำปี  2561</t>
  </si>
  <si>
    <t>การคำนวณรายจ่ายเพื่อการพัฒนาไม่น้อยกว่าร้อยละ 10 ของรายจ่ายจริง  ปี2560 และ ปี2561</t>
  </si>
  <si>
    <t>ที่ดินและสิ่งก่อสร้าง</t>
  </si>
  <si>
    <t>ครุภัณฑ์</t>
  </si>
  <si>
    <t>รวมงบลงทุน</t>
  </si>
  <si>
    <t>4,565,500X100</t>
  </si>
  <si>
    <t>งบลงทุน X 100</t>
  </si>
  <si>
    <t>จ่ายจริง</t>
  </si>
  <si>
    <t>=</t>
  </si>
  <si>
    <t>3,858,100X100</t>
  </si>
  <si>
    <t>คำนวณโบนัส        =</t>
  </si>
  <si>
    <t>(ลงชื่อ)...............................................ผู้รายงาน</t>
  </si>
  <si>
    <t>หมายเหตุประกอบงบแสดงผลการดำเนินงาน</t>
  </si>
  <si>
    <t xml:space="preserve">หมายเหตุ 1 </t>
  </si>
  <si>
    <t>ค่าครุภัณฑ์จ่ายจากเงินรายรับ</t>
  </si>
  <si>
    <t>ค่าครุภัณฑ์จ่ายจากเงินสะสม</t>
  </si>
  <si>
    <t>รวมครุภัณฑ์จ่ายจากเงินรายรับและเงินสะสม</t>
  </si>
  <si>
    <t xml:space="preserve">หมายเหตุ 2 </t>
  </si>
  <si>
    <t>ค่าที่ดินและสิ่งก่อสร้างที่จ่ายจากเงินรายรับ</t>
  </si>
  <si>
    <t>ค่าที่ดินและสิ่งก่อสร้างที่จ่ายจากเงินสะสม</t>
  </si>
  <si>
    <t>ย้ายหอถังประปาหมู่บ้านพร้อมขุดเจาะบ่อบาดาล</t>
  </si>
  <si>
    <t>ก่อสร้างถนน คสล.ภายในหมู่บ้านบ้านนาบัว</t>
  </si>
  <si>
    <t>ก่อสร้างถนน คสล.ภายในหมู่บ้าน บ้านนาทราย</t>
  </si>
  <si>
    <t>ก่อสร้างถนน คสล.ภายในหมู่บ้านบ้านยางซอง</t>
  </si>
  <si>
    <t>ก่อสร้างถนน คสล.ภายในหมู่บ้าน บ้านยางซอง</t>
  </si>
  <si>
    <t>เสริมผิวจราจรแอสฟัลต์คอนกรีต ภายในหมู่บ้าน ม.5</t>
  </si>
  <si>
    <t>เสริมผิวจราจรแอสฟัลต์คอนกรีต ภายในหมู่บ้าน ม.6</t>
  </si>
  <si>
    <t>เสริมผิวจราจรแอสฟัลต์คอนกรีต ภายในหมู่บ้านนาบัว-บ้านทอน</t>
  </si>
  <si>
    <t>ก่อสร้างถนนลูกรังเพื่อการเกษตร สายท่าหลักดิน-นาดอกไม้</t>
  </si>
  <si>
    <t>ซ่อมแซมถนนลูกรังสายแยกดอนกลอย  - ถนนสายยางซองบ้านดอนเค็ง 10</t>
  </si>
  <si>
    <t>ซ่อมแซมถนนลูกรังสายแยกยางซอง  - ห้าแยกดอนกลอย10</t>
  </si>
  <si>
    <t>ซ่อมแซมถนนลูกรังสายแยกยางซองห้าแยกดอนกลอย-ดอนเค็ง10</t>
  </si>
  <si>
    <t>ซ่อมแซมถนนลูกรังสายแยกคำจำปา  - ถนนสายนาบัวห้าแยก</t>
  </si>
  <si>
    <t>ซ่อมแซมถนนลูกรังสายนาบัว  - ดงขอนแก่น</t>
  </si>
  <si>
    <t>ซ่อมแซมถนนลูกรังสายดงขอนแก่น  - บ้านสงเปลือย</t>
  </si>
  <si>
    <t>ซ่อมแซมถนนลูกรังสายริมฝั่วห้วยหลวง</t>
  </si>
  <si>
    <t>ก่อสร้างถนน คสล.ภายในหมู่บ้าน  บ้านนาบัว</t>
  </si>
  <si>
    <t>ก่อสร้างถนน คสล.ภายในหมู่บ้าน  บ้านยางซอง</t>
  </si>
  <si>
    <t>ก่อสร้างถนน คสล.ภายในหมู่บ้าน บ้านท่าหลักดิน</t>
  </si>
  <si>
    <t>ก่อสร้างถนน คสล.ภายในหมู่บ้านบ้านไผ่</t>
  </si>
  <si>
    <t>วางท่อระบายน้ำ คสล.ภายในหมู่บ้าน บ้านนาบัว</t>
  </si>
  <si>
    <t>ก่อสร้างถนน คสล.ภายในหมู่บ้าน บ้านนาม่วง</t>
  </si>
  <si>
    <t>ขยายผิวจราจร คสล.ภายในหมู่บ้าน บ้านท่าหลักดิน</t>
  </si>
  <si>
    <t>ก่อสร้างถนน คสล.ภายในหมู่บ้าน  บ้านหนาด</t>
  </si>
  <si>
    <t>ก่อสร้างถนน คสล.ภายในหมู่บ้าน บ้านดอนกลอย</t>
  </si>
  <si>
    <t>ก่อสร้างถนน คสล.ภายในหมู่บ้าน บ้านดอนอุดม</t>
  </si>
  <si>
    <t>ซ่อมแซมถนนลูกรังสายบ้านหนาด  - บ้านโพธิ์</t>
  </si>
  <si>
    <t>ซ่อมแซมถนนลูกรังสายนาบัว  - นาทราย</t>
  </si>
  <si>
    <t>ซ่อมแซมถนนลูกรังสายนาบัว  - หนองดง</t>
  </si>
  <si>
    <t>ซ่อมแซมถนนลูกรังสายดอนกลาง</t>
  </si>
  <si>
    <t>รวมค่าที่ดินและสิ่งก่อสร้างที่จ่ายจากรายรับและเงินสะสม</t>
  </si>
  <si>
    <t xml:space="preserve">           .........................................     </t>
  </si>
  <si>
    <t xml:space="preserve">          ...........................................         </t>
  </si>
  <si>
    <t xml:space="preserve">    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</si>
</sst>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5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6"/>
      <name val="TH Niramit AS"/>
    </font>
    <font>
      <sz val="16"/>
      <name val="TH Niramit AS"/>
    </font>
    <font>
      <sz val="11"/>
      <color theme="1"/>
      <name val="TH Niramit AS"/>
    </font>
    <font>
      <b/>
      <sz val="16"/>
      <color theme="1"/>
      <name val="TH Niramit AS"/>
    </font>
    <font>
      <sz val="16"/>
      <color theme="1"/>
      <name val="TH Niramit AS"/>
    </font>
    <font>
      <b/>
      <u/>
      <sz val="16"/>
      <color theme="1"/>
      <name val="TH Niramit AS"/>
    </font>
    <font>
      <b/>
      <sz val="18"/>
      <color theme="1"/>
      <name val="TH Niramit AS"/>
    </font>
    <font>
      <sz val="14"/>
      <color theme="1"/>
      <name val="TH Niramit AS"/>
    </font>
    <font>
      <b/>
      <sz val="14"/>
      <color theme="1"/>
      <name val="TH Niramit AS"/>
    </font>
    <font>
      <b/>
      <sz val="14"/>
      <name val="TH Niramit AS"/>
    </font>
    <font>
      <sz val="18"/>
      <color theme="1"/>
      <name val="TH Niramit AS"/>
    </font>
    <font>
      <b/>
      <sz val="11"/>
      <color theme="1"/>
      <name val="TH Niramit AS"/>
    </font>
    <font>
      <sz val="15"/>
      <name val="TH Niramit AS"/>
    </font>
    <font>
      <b/>
      <sz val="12"/>
      <color theme="1"/>
      <name val="TH Niramit AS"/>
    </font>
    <font>
      <u/>
      <sz val="16"/>
      <color theme="1"/>
      <name val="TH Niramit AS"/>
    </font>
    <font>
      <b/>
      <sz val="15"/>
      <color theme="1"/>
      <name val="TH Niramit AS"/>
    </font>
    <font>
      <sz val="15"/>
      <color theme="1"/>
      <name val="TH Niramit AS"/>
    </font>
    <font>
      <u val="singleAccounting"/>
      <sz val="16"/>
      <color theme="1"/>
      <name val="TH Niramit AS"/>
    </font>
    <font>
      <b/>
      <sz val="15"/>
      <name val="TH Niramit AS"/>
    </font>
    <font>
      <sz val="14"/>
      <name val="TH Niramit AS"/>
    </font>
    <font>
      <b/>
      <sz val="16"/>
      <color rgb="FF0000FF"/>
      <name val="TH Niramit AS"/>
    </font>
    <font>
      <b/>
      <u/>
      <sz val="15"/>
      <name val="TH Niramit AS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u/>
      <sz val="14"/>
      <color theme="1"/>
      <name val="TH Niramit AS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u/>
      <sz val="15"/>
      <color theme="1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b/>
      <u/>
      <sz val="14"/>
      <name val="TH Niramit AS"/>
    </font>
    <font>
      <sz val="12"/>
      <color theme="1"/>
      <name val="TH Niramit AS"/>
    </font>
    <font>
      <sz val="13"/>
      <color theme="1"/>
      <name val="TH Niramit AS"/>
    </font>
    <font>
      <b/>
      <sz val="13"/>
      <color theme="1"/>
      <name val="TH Niramit AS"/>
    </font>
    <font>
      <b/>
      <u val="doubleAccounting"/>
      <sz val="13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9">
    <xf numFmtId="0" fontId="0" fillId="0" borderId="0" xfId="0"/>
    <xf numFmtId="0" fontId="2" fillId="0" borderId="0" xfId="0" applyFont="1"/>
    <xf numFmtId="0" fontId="7" fillId="0" borderId="0" xfId="2" applyFont="1"/>
    <xf numFmtId="49" fontId="6" fillId="0" borderId="1" xfId="2" applyNumberFormat="1" applyFont="1" applyBorder="1" applyAlignment="1">
      <alignment horizontal="center"/>
    </xf>
    <xf numFmtId="43" fontId="6" fillId="0" borderId="1" xfId="3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43" fontId="7" fillId="0" borderId="9" xfId="3" applyFont="1" applyBorder="1" applyAlignment="1">
      <alignment horizontal="center"/>
    </xf>
    <xf numFmtId="43" fontId="6" fillId="0" borderId="9" xfId="3" applyFont="1" applyBorder="1" applyAlignment="1">
      <alignment horizontal="center"/>
    </xf>
    <xf numFmtId="0" fontId="7" fillId="0" borderId="32" xfId="2" applyFont="1" applyBorder="1"/>
    <xf numFmtId="0" fontId="7" fillId="0" borderId="35" xfId="2" applyFont="1" applyBorder="1"/>
    <xf numFmtId="0" fontId="7" fillId="0" borderId="34" xfId="2" applyFont="1" applyBorder="1"/>
    <xf numFmtId="49" fontId="7" fillId="0" borderId="33" xfId="2" applyNumberFormat="1" applyFont="1" applyBorder="1" applyAlignment="1">
      <alignment horizontal="center"/>
    </xf>
    <xf numFmtId="43" fontId="7" fillId="0" borderId="33" xfId="3" applyFont="1" applyBorder="1"/>
    <xf numFmtId="0" fontId="7" fillId="0" borderId="17" xfId="2" applyFont="1" applyBorder="1"/>
    <xf numFmtId="0" fontId="7" fillId="0" borderId="19" xfId="2" applyFont="1" applyBorder="1"/>
    <xf numFmtId="49" fontId="7" fillId="0" borderId="18" xfId="2" applyNumberFormat="1" applyFont="1" applyBorder="1" applyAlignment="1">
      <alignment horizontal="center"/>
    </xf>
    <xf numFmtId="43" fontId="7" fillId="0" borderId="18" xfId="3" applyFont="1" applyBorder="1"/>
    <xf numFmtId="43" fontId="7" fillId="0" borderId="0" xfId="2" applyNumberFormat="1" applyFont="1"/>
    <xf numFmtId="0" fontId="7" fillId="0" borderId="31" xfId="2" applyFont="1" applyBorder="1"/>
    <xf numFmtId="0" fontId="7" fillId="0" borderId="30" xfId="2" applyFont="1" applyBorder="1"/>
    <xf numFmtId="49" fontId="7" fillId="0" borderId="27" xfId="2" applyNumberFormat="1" applyFont="1" applyBorder="1" applyAlignment="1">
      <alignment horizontal="center"/>
    </xf>
    <xf numFmtId="43" fontId="7" fillId="0" borderId="27" xfId="3" applyFont="1" applyBorder="1"/>
    <xf numFmtId="0" fontId="7" fillId="0" borderId="0" xfId="2" applyFont="1" applyBorder="1"/>
    <xf numFmtId="0" fontId="7" fillId="0" borderId="20" xfId="2" applyFont="1" applyBorder="1"/>
    <xf numFmtId="0" fontId="7" fillId="0" borderId="29" xfId="2" applyFont="1" applyBorder="1"/>
    <xf numFmtId="49" fontId="7" fillId="0" borderId="21" xfId="2" applyNumberFormat="1" applyFont="1" applyBorder="1" applyAlignment="1">
      <alignment horizontal="center"/>
    </xf>
    <xf numFmtId="43" fontId="7" fillId="0" borderId="21" xfId="3" applyFont="1" applyBorder="1"/>
    <xf numFmtId="49" fontId="7" fillId="0" borderId="0" xfId="2" applyNumberFormat="1" applyFont="1" applyAlignment="1">
      <alignment horizontal="center"/>
    </xf>
    <xf numFmtId="43" fontId="6" fillId="0" borderId="28" xfId="3" applyFont="1" applyBorder="1"/>
    <xf numFmtId="43" fontId="7" fillId="0" borderId="0" xfId="3" applyFont="1" applyBorder="1"/>
    <xf numFmtId="43" fontId="7" fillId="0" borderId="0" xfId="3" applyFont="1"/>
    <xf numFmtId="0" fontId="8" fillId="0" borderId="0" xfId="0" applyFont="1"/>
    <xf numFmtId="0" fontId="10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9" fontId="10" fillId="0" borderId="0" xfId="0" applyNumberFormat="1" applyFont="1" applyAlignment="1">
      <alignment horizontal="center"/>
    </xf>
    <xf numFmtId="15" fontId="10" fillId="0" borderId="0" xfId="0" applyNumberFormat="1" applyFont="1" applyAlignment="1"/>
    <xf numFmtId="43" fontId="10" fillId="0" borderId="0" xfId="1" applyFont="1"/>
    <xf numFmtId="0" fontId="11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/>
    <xf numFmtId="43" fontId="10" fillId="0" borderId="0" xfId="1" applyFont="1" applyBorder="1"/>
    <xf numFmtId="43" fontId="9" fillId="0" borderId="23" xfId="1" applyFont="1" applyBorder="1"/>
    <xf numFmtId="0" fontId="10" fillId="0" borderId="0" xfId="0" applyFont="1" applyAlignment="1">
      <alignment horizontal="center"/>
    </xf>
    <xf numFmtId="43" fontId="10" fillId="0" borderId="0" xfId="0" applyNumberFormat="1" applyFont="1"/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9" fillId="0" borderId="0" xfId="0" applyFont="1" applyAlignment="1"/>
    <xf numFmtId="0" fontId="11" fillId="0" borderId="0" xfId="0" applyFont="1"/>
    <xf numFmtId="0" fontId="13" fillId="0" borderId="0" xfId="0" applyFont="1"/>
    <xf numFmtId="0" fontId="9" fillId="0" borderId="0" xfId="0" applyFont="1" applyBorder="1" applyAlignment="1">
      <alignment horizontal="center"/>
    </xf>
    <xf numFmtId="0" fontId="14" fillId="0" borderId="0" xfId="0" applyFont="1"/>
    <xf numFmtId="0" fontId="13" fillId="0" borderId="9" xfId="0" applyFont="1" applyBorder="1"/>
    <xf numFmtId="0" fontId="13" fillId="0" borderId="0" xfId="0" applyFont="1" applyBorder="1"/>
    <xf numFmtId="187" fontId="13" fillId="0" borderId="9" xfId="1" applyNumberFormat="1" applyFont="1" applyBorder="1"/>
    <xf numFmtId="43" fontId="13" fillId="0" borderId="9" xfId="1" applyFont="1" applyBorder="1"/>
    <xf numFmtId="43" fontId="13" fillId="0" borderId="5" xfId="1" applyFont="1" applyBorder="1"/>
    <xf numFmtId="43" fontId="14" fillId="0" borderId="5" xfId="0" applyNumberFormat="1" applyFont="1" applyBorder="1"/>
    <xf numFmtId="43" fontId="13" fillId="0" borderId="9" xfId="1" applyNumberFormat="1" applyFont="1" applyBorder="1"/>
    <xf numFmtId="187" fontId="13" fillId="0" borderId="5" xfId="1" applyNumberFormat="1" applyFont="1" applyBorder="1"/>
    <xf numFmtId="43" fontId="13" fillId="0" borderId="9" xfId="0" applyNumberFormat="1" applyFont="1" applyBorder="1"/>
    <xf numFmtId="0" fontId="13" fillId="0" borderId="10" xfId="0" applyFont="1" applyBorder="1"/>
    <xf numFmtId="0" fontId="13" fillId="0" borderId="5" xfId="0" applyFont="1" applyBorder="1"/>
    <xf numFmtId="0" fontId="14" fillId="0" borderId="1" xfId="0" applyFont="1" applyBorder="1"/>
    <xf numFmtId="0" fontId="14" fillId="0" borderId="11" xfId="0" applyFont="1" applyBorder="1"/>
    <xf numFmtId="43" fontId="14" fillId="0" borderId="1" xfId="0" applyNumberFormat="1" applyFont="1" applyBorder="1"/>
    <xf numFmtId="43" fontId="14" fillId="0" borderId="12" xfId="0" applyNumberFormat="1" applyFont="1" applyBorder="1"/>
    <xf numFmtId="43" fontId="10" fillId="0" borderId="6" xfId="1" applyFont="1" applyBorder="1"/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0" fillId="0" borderId="8" xfId="0" applyFont="1" applyBorder="1"/>
    <xf numFmtId="0" fontId="10" fillId="0" borderId="3" xfId="0" applyFont="1" applyBorder="1"/>
    <xf numFmtId="0" fontId="10" fillId="0" borderId="8" xfId="0" applyFont="1" applyBorder="1" applyAlignment="1">
      <alignment horizontal="center"/>
    </xf>
    <xf numFmtId="43" fontId="10" fillId="0" borderId="3" xfId="1" applyFont="1" applyBorder="1"/>
    <xf numFmtId="43" fontId="10" fillId="0" borderId="8" xfId="1" applyFont="1" applyBorder="1"/>
    <xf numFmtId="43" fontId="10" fillId="0" borderId="4" xfId="1" applyFont="1" applyBorder="1"/>
    <xf numFmtId="43" fontId="10" fillId="0" borderId="4" xfId="0" applyNumberFormat="1" applyFont="1" applyBorder="1"/>
    <xf numFmtId="0" fontId="10" fillId="0" borderId="9" xfId="0" applyFont="1" applyBorder="1"/>
    <xf numFmtId="0" fontId="10" fillId="0" borderId="0" xfId="0" applyFont="1" applyBorder="1"/>
    <xf numFmtId="0" fontId="10" fillId="0" borderId="9" xfId="0" applyFont="1" applyBorder="1" applyAlignment="1">
      <alignment horizontal="center"/>
    </xf>
    <xf numFmtId="43" fontId="10" fillId="0" borderId="9" xfId="1" applyFont="1" applyBorder="1"/>
    <xf numFmtId="43" fontId="10" fillId="0" borderId="5" xfId="1" applyFont="1" applyBorder="1"/>
    <xf numFmtId="43" fontId="10" fillId="0" borderId="9" xfId="0" applyNumberFormat="1" applyFont="1" applyBorder="1"/>
    <xf numFmtId="43" fontId="10" fillId="0" borderId="0" xfId="0" applyNumberFormat="1" applyFont="1" applyBorder="1"/>
    <xf numFmtId="0" fontId="10" fillId="0" borderId="10" xfId="0" applyFont="1" applyBorder="1"/>
    <xf numFmtId="0" fontId="10" fillId="0" borderId="5" xfId="0" applyFont="1" applyBorder="1"/>
    <xf numFmtId="0" fontId="9" fillId="0" borderId="1" xfId="0" applyFont="1" applyBorder="1"/>
    <xf numFmtId="0" fontId="9" fillId="0" borderId="11" xfId="0" applyFont="1" applyBorder="1"/>
    <xf numFmtId="43" fontId="9" fillId="0" borderId="11" xfId="0" applyNumberFormat="1" applyFont="1" applyBorder="1"/>
    <xf numFmtId="43" fontId="9" fillId="0" borderId="1" xfId="0" applyNumberFormat="1" applyFont="1" applyBorder="1"/>
    <xf numFmtId="43" fontId="9" fillId="0" borderId="12" xfId="0" applyNumberFormat="1" applyFont="1" applyBorder="1"/>
    <xf numFmtId="0" fontId="17" fillId="0" borderId="0" xfId="0" applyFont="1"/>
    <xf numFmtId="0" fontId="12" fillId="0" borderId="0" xfId="0" applyFont="1" applyAlignme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10" fillId="0" borderId="8" xfId="0" applyNumberFormat="1" applyFont="1" applyBorder="1"/>
    <xf numFmtId="43" fontId="8" fillId="0" borderId="0" xfId="0" applyNumberFormat="1" applyFont="1"/>
    <xf numFmtId="43" fontId="10" fillId="0" borderId="10" xfId="0" applyNumberFormat="1" applyFont="1" applyBorder="1"/>
    <xf numFmtId="43" fontId="10" fillId="0" borderId="4" xfId="1" applyFont="1" applyBorder="1" applyAlignment="1"/>
    <xf numFmtId="43" fontId="10" fillId="0" borderId="9" xfId="1" applyFont="1" applyBorder="1" applyAlignment="1"/>
    <xf numFmtId="43" fontId="10" fillId="0" borderId="5" xfId="1" applyFont="1" applyBorder="1" applyAlignment="1"/>
    <xf numFmtId="43" fontId="10" fillId="0" borderId="5" xfId="0" applyNumberFormat="1" applyFont="1" applyBorder="1"/>
    <xf numFmtId="0" fontId="10" fillId="0" borderId="5" xfId="0" applyFont="1" applyBorder="1" applyAlignment="1"/>
    <xf numFmtId="43" fontId="9" fillId="0" borderId="12" xfId="0" applyNumberFormat="1" applyFont="1" applyBorder="1" applyAlignment="1"/>
    <xf numFmtId="0" fontId="12" fillId="0" borderId="1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/>
    <xf numFmtId="43" fontId="7" fillId="0" borderId="15" xfId="1" applyFont="1" applyBorder="1"/>
    <xf numFmtId="43" fontId="7" fillId="0" borderId="33" xfId="1" applyFont="1" applyBorder="1"/>
    <xf numFmtId="43" fontId="7" fillId="0" borderId="18" xfId="1" applyFont="1" applyBorder="1"/>
    <xf numFmtId="43" fontId="7" fillId="0" borderId="27" xfId="1" applyFont="1" applyBorder="1"/>
    <xf numFmtId="43" fontId="6" fillId="0" borderId="1" xfId="1" applyFont="1" applyBorder="1"/>
    <xf numFmtId="0" fontId="6" fillId="0" borderId="1" xfId="0" applyFont="1" applyBorder="1" applyAlignment="1">
      <alignment horizontal="center"/>
    </xf>
    <xf numFmtId="43" fontId="7" fillId="0" borderId="9" xfId="1" applyFont="1" applyBorder="1"/>
    <xf numFmtId="43" fontId="7" fillId="0" borderId="0" xfId="1" applyFont="1"/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3" fontId="10" fillId="0" borderId="3" xfId="1" applyFont="1" applyBorder="1" applyAlignment="1">
      <alignment vertical="center"/>
    </xf>
    <xf numFmtId="43" fontId="10" fillId="0" borderId="8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3" fontId="10" fillId="0" borderId="11" xfId="0" applyNumberFormat="1" applyFont="1" applyBorder="1" applyAlignment="1">
      <alignment vertical="center"/>
    </xf>
    <xf numFmtId="43" fontId="10" fillId="0" borderId="1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8" fillId="0" borderId="0" xfId="0" applyFont="1" applyAlignment="1" applyProtection="1">
      <alignment vertical="center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0" borderId="25" xfId="0" applyFont="1" applyBorder="1"/>
    <xf numFmtId="43" fontId="9" fillId="0" borderId="13" xfId="0" applyNumberFormat="1" applyFont="1" applyBorder="1"/>
    <xf numFmtId="0" fontId="18" fillId="0" borderId="30" xfId="0" applyFont="1" applyBorder="1"/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 applyProtection="1">
      <protection hidden="1"/>
    </xf>
    <xf numFmtId="43" fontId="9" fillId="0" borderId="0" xfId="1" applyFont="1"/>
    <xf numFmtId="43" fontId="9" fillId="0" borderId="26" xfId="0" applyNumberFormat="1" applyFont="1" applyBorder="1"/>
    <xf numFmtId="0" fontId="18" fillId="2" borderId="30" xfId="0" applyFont="1" applyFill="1" applyBorder="1"/>
    <xf numFmtId="0" fontId="18" fillId="2" borderId="32" xfId="0" applyFont="1" applyFill="1" applyBorder="1"/>
    <xf numFmtId="43" fontId="9" fillId="0" borderId="23" xfId="0" applyNumberFormat="1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43" fontId="10" fillId="0" borderId="6" xfId="0" applyNumberFormat="1" applyFont="1" applyBorder="1"/>
    <xf numFmtId="43" fontId="9" fillId="0" borderId="26" xfId="1" applyFont="1" applyBorder="1"/>
    <xf numFmtId="43" fontId="10" fillId="0" borderId="1" xfId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8" fillId="0" borderId="0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87" fontId="9" fillId="0" borderId="36" xfId="1" applyNumberFormat="1" applyFont="1" applyBorder="1" applyAlignment="1">
      <alignment horizontal="center"/>
    </xf>
    <xf numFmtId="0" fontId="7" fillId="0" borderId="0" xfId="0" applyFont="1" applyBorder="1" applyAlignment="1" applyProtection="1">
      <protection hidden="1"/>
    </xf>
    <xf numFmtId="43" fontId="23" fillId="0" borderId="0" xfId="1" applyFont="1"/>
    <xf numFmtId="43" fontId="10" fillId="0" borderId="6" xfId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7" fillId="0" borderId="15" xfId="0" applyFont="1" applyBorder="1"/>
    <xf numFmtId="49" fontId="7" fillId="0" borderId="15" xfId="0" applyNumberFormat="1" applyFont="1" applyBorder="1" applyAlignment="1">
      <alignment horizontal="center"/>
    </xf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33" xfId="0" applyFont="1" applyBorder="1"/>
    <xf numFmtId="49" fontId="7" fillId="0" borderId="33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7" fillId="0" borderId="0" xfId="0" applyNumberFormat="1" applyFont="1"/>
    <xf numFmtId="0" fontId="15" fillId="0" borderId="7" xfId="2" applyFont="1" applyBorder="1" applyAlignment="1">
      <alignment horizontal="right"/>
    </xf>
    <xf numFmtId="0" fontId="10" fillId="0" borderId="24" xfId="0" applyFont="1" applyBorder="1"/>
    <xf numFmtId="0" fontId="24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0" fontId="10" fillId="0" borderId="9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top" wrapText="1"/>
    </xf>
    <xf numFmtId="0" fontId="19" fillId="0" borderId="0" xfId="0" applyFont="1" applyBorder="1"/>
    <xf numFmtId="49" fontId="19" fillId="0" borderId="10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43" fontId="13" fillId="0" borderId="5" xfId="0" applyNumberFormat="1" applyFont="1" applyBorder="1"/>
    <xf numFmtId="0" fontId="8" fillId="0" borderId="0" xfId="0" applyFont="1" applyBorder="1"/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43" fontId="13" fillId="0" borderId="9" xfId="1" applyFont="1" applyBorder="1" applyAlignment="1">
      <alignment horizontal="center" vertical="center"/>
    </xf>
    <xf numFmtId="43" fontId="13" fillId="0" borderId="5" xfId="1" applyFont="1" applyBorder="1" applyAlignment="1">
      <alignment horizontal="center" vertical="center"/>
    </xf>
    <xf numFmtId="43" fontId="14" fillId="0" borderId="5" xfId="0" applyNumberFormat="1" applyFont="1" applyBorder="1" applyAlignment="1">
      <alignment horizontal="center" vertical="center"/>
    </xf>
    <xf numFmtId="0" fontId="8" fillId="0" borderId="24" xfId="0" applyFont="1" applyBorder="1"/>
    <xf numFmtId="43" fontId="10" fillId="0" borderId="24" xfId="0" applyNumberFormat="1" applyFont="1" applyFill="1" applyBorder="1"/>
    <xf numFmtId="43" fontId="10" fillId="0" borderId="0" xfId="0" applyNumberFormat="1" applyFont="1" applyFill="1" applyBorder="1"/>
    <xf numFmtId="9" fontId="10" fillId="0" borderId="0" xfId="4" applyFont="1"/>
    <xf numFmtId="43" fontId="9" fillId="0" borderId="6" xfId="1" applyFont="1" applyBorder="1"/>
    <xf numFmtId="0" fontId="7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43" fontId="26" fillId="0" borderId="26" xfId="0" applyNumberFormat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6" fillId="0" borderId="6" xfId="2" applyFont="1" applyBorder="1" applyAlignment="1">
      <alignment horizontal="center"/>
    </xf>
    <xf numFmtId="43" fontId="18" fillId="2" borderId="18" xfId="1" applyFont="1" applyFill="1" applyBorder="1"/>
    <xf numFmtId="0" fontId="18" fillId="0" borderId="32" xfId="0" applyFont="1" applyBorder="1"/>
    <xf numFmtId="43" fontId="18" fillId="2" borderId="18" xfId="3" applyFont="1" applyFill="1" applyBorder="1"/>
    <xf numFmtId="43" fontId="18" fillId="2" borderId="33" xfId="3" applyFont="1" applyFill="1" applyBorder="1"/>
    <xf numFmtId="43" fontId="18" fillId="2" borderId="27" xfId="3" applyFont="1" applyFill="1" applyBorder="1"/>
    <xf numFmtId="0" fontId="25" fillId="0" borderId="17" xfId="2" applyFont="1" applyBorder="1"/>
    <xf numFmtId="0" fontId="18" fillId="0" borderId="0" xfId="2" applyFont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3" xfId="2" applyFont="1" applyBorder="1" applyAlignment="1">
      <alignment vertical="center"/>
    </xf>
    <xf numFmtId="0" fontId="24" fillId="0" borderId="4" xfId="2" applyFont="1" applyBorder="1" applyAlignment="1">
      <alignment vertical="center"/>
    </xf>
    <xf numFmtId="0" fontId="24" fillId="0" borderId="8" xfId="2" applyFont="1" applyBorder="1" applyAlignment="1">
      <alignment horizontal="center" vertical="center"/>
    </xf>
    <xf numFmtId="43" fontId="24" fillId="0" borderId="8" xfId="3" applyFont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4" fillId="0" borderId="0" xfId="2" applyFont="1" applyBorder="1" applyAlignment="1">
      <alignment horizontal="center" vertical="center"/>
    </xf>
    <xf numFmtId="43" fontId="24" fillId="0" borderId="0" xfId="3" applyFont="1" applyBorder="1" applyAlignment="1">
      <alignment horizontal="center" vertical="center"/>
    </xf>
    <xf numFmtId="0" fontId="24" fillId="0" borderId="25" xfId="2" applyFont="1" applyBorder="1" applyAlignment="1">
      <alignment vertical="center"/>
    </xf>
    <xf numFmtId="0" fontId="24" fillId="0" borderId="6" xfId="2" applyFont="1" applyBorder="1" applyAlignment="1">
      <alignment vertical="center"/>
    </xf>
    <xf numFmtId="0" fontId="24" fillId="0" borderId="7" xfId="2" applyFont="1" applyBorder="1" applyAlignment="1">
      <alignment vertical="center"/>
    </xf>
    <xf numFmtId="0" fontId="24" fillId="0" borderId="10" xfId="2" applyFont="1" applyBorder="1" applyAlignment="1">
      <alignment horizontal="center" vertical="center"/>
    </xf>
    <xf numFmtId="43" fontId="24" fillId="0" borderId="10" xfId="3" applyFont="1" applyBorder="1" applyAlignment="1">
      <alignment horizontal="center" vertical="center"/>
    </xf>
    <xf numFmtId="0" fontId="27" fillId="0" borderId="14" xfId="2" applyFont="1" applyBorder="1" applyAlignment="1">
      <alignment vertical="center"/>
    </xf>
    <xf numFmtId="0" fontId="18" fillId="0" borderId="39" xfId="2" applyFont="1" applyBorder="1" applyAlignment="1">
      <alignment vertical="center"/>
    </xf>
    <xf numFmtId="0" fontId="18" fillId="0" borderId="16" xfId="2" applyFont="1" applyBorder="1" applyAlignment="1">
      <alignment vertical="center"/>
    </xf>
    <xf numFmtId="43" fontId="18" fillId="0" borderId="15" xfId="3" applyFont="1" applyBorder="1" applyAlignment="1">
      <alignment vertical="center"/>
    </xf>
    <xf numFmtId="0" fontId="18" fillId="0" borderId="15" xfId="2" applyFont="1" applyBorder="1" applyAlignment="1">
      <alignment horizontal="center" vertical="center"/>
    </xf>
    <xf numFmtId="0" fontId="2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43" fontId="18" fillId="0" borderId="0" xfId="3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27" fillId="0" borderId="17" xfId="2" applyFont="1" applyBorder="1" applyAlignment="1">
      <alignment vertical="center"/>
    </xf>
    <xf numFmtId="0" fontId="18" fillId="0" borderId="30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43" fontId="18" fillId="0" borderId="18" xfId="3" applyFont="1" applyBorder="1" applyAlignment="1">
      <alignment vertical="center"/>
    </xf>
    <xf numFmtId="0" fontId="18" fillId="0" borderId="18" xfId="2" applyFont="1" applyBorder="1" applyAlignment="1">
      <alignment horizontal="center" vertical="center"/>
    </xf>
    <xf numFmtId="0" fontId="18" fillId="0" borderId="17" xfId="2" applyFont="1" applyBorder="1" applyAlignment="1">
      <alignment vertical="center"/>
    </xf>
    <xf numFmtId="43" fontId="18" fillId="0" borderId="27" xfId="3" applyFont="1" applyBorder="1" applyAlignment="1">
      <alignment vertical="center"/>
    </xf>
    <xf numFmtId="0" fontId="18" fillId="0" borderId="31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8" fillId="0" borderId="37" xfId="2" applyFont="1" applyBorder="1" applyAlignment="1">
      <alignment vertical="center"/>
    </xf>
    <xf numFmtId="0" fontId="24" fillId="0" borderId="13" xfId="2" applyFont="1" applyBorder="1" applyAlignment="1">
      <alignment vertical="center"/>
    </xf>
    <xf numFmtId="0" fontId="24" fillId="0" borderId="11" xfId="2" applyFont="1" applyBorder="1" applyAlignment="1">
      <alignment vertical="center"/>
    </xf>
    <xf numFmtId="43" fontId="24" fillId="0" borderId="1" xfId="3" applyFont="1" applyBorder="1" applyAlignment="1">
      <alignment vertical="center"/>
    </xf>
    <xf numFmtId="0" fontId="24" fillId="0" borderId="1" xfId="2" applyFont="1" applyBorder="1" applyAlignment="1">
      <alignment horizontal="center" vertical="center"/>
    </xf>
    <xf numFmtId="43" fontId="24" fillId="0" borderId="0" xfId="2" applyNumberFormat="1" applyFont="1" applyBorder="1" applyAlignment="1">
      <alignment vertical="center"/>
    </xf>
    <xf numFmtId="0" fontId="24" fillId="0" borderId="0" xfId="2" applyFont="1" applyBorder="1" applyAlignment="1">
      <alignment horizontal="right" vertical="center"/>
    </xf>
    <xf numFmtId="43" fontId="24" fillId="0" borderId="0" xfId="3" applyFont="1" applyBorder="1" applyAlignment="1">
      <alignment vertical="center"/>
    </xf>
    <xf numFmtId="0" fontId="24" fillId="0" borderId="0" xfId="2" applyFont="1" applyAlignment="1">
      <alignment vertical="center"/>
    </xf>
    <xf numFmtId="0" fontId="18" fillId="0" borderId="14" xfId="2" applyFont="1" applyBorder="1" applyAlignment="1">
      <alignment vertical="center"/>
    </xf>
    <xf numFmtId="0" fontId="18" fillId="0" borderId="16" xfId="2" applyFont="1" applyBorder="1" applyAlignment="1">
      <alignment horizontal="right" vertical="center"/>
    </xf>
    <xf numFmtId="0" fontId="18" fillId="0" borderId="0" xfId="2" applyFont="1" applyBorder="1" applyAlignment="1">
      <alignment horizontal="right" vertical="center"/>
    </xf>
    <xf numFmtId="0" fontId="18" fillId="0" borderId="20" xfId="2" applyFont="1" applyBorder="1" applyAlignment="1">
      <alignment vertical="center"/>
    </xf>
    <xf numFmtId="0" fontId="18" fillId="0" borderId="29" xfId="2" applyFont="1" applyBorder="1" applyAlignment="1">
      <alignment vertical="center"/>
    </xf>
    <xf numFmtId="0" fontId="18" fillId="0" borderId="22" xfId="2" applyFont="1" applyBorder="1" applyAlignment="1">
      <alignment horizontal="right" vertical="center"/>
    </xf>
    <xf numFmtId="43" fontId="18" fillId="0" borderId="21" xfId="3" applyFont="1" applyBorder="1" applyAlignment="1">
      <alignment vertical="center"/>
    </xf>
    <xf numFmtId="0" fontId="18" fillId="0" borderId="21" xfId="2" applyFont="1" applyBorder="1" applyAlignment="1">
      <alignment horizontal="center" vertical="center"/>
    </xf>
    <xf numFmtId="0" fontId="24" fillId="0" borderId="12" xfId="2" applyFont="1" applyBorder="1" applyAlignment="1">
      <alignment horizontal="right" vertical="center"/>
    </xf>
    <xf numFmtId="0" fontId="18" fillId="0" borderId="9" xfId="2" applyFont="1" applyBorder="1" applyAlignment="1">
      <alignment horizontal="center" vertical="center"/>
    </xf>
    <xf numFmtId="43" fontId="18" fillId="0" borderId="9" xfId="3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8" fillId="0" borderId="34" xfId="2" applyFont="1" applyBorder="1" applyAlignment="1">
      <alignment vertical="center"/>
    </xf>
    <xf numFmtId="0" fontId="18" fillId="0" borderId="32" xfId="2" applyFont="1" applyBorder="1" applyAlignment="1">
      <alignment vertical="center"/>
    </xf>
    <xf numFmtId="0" fontId="18" fillId="0" borderId="33" xfId="2" applyFont="1" applyBorder="1" applyAlignment="1">
      <alignment horizontal="center" vertical="center"/>
    </xf>
    <xf numFmtId="43" fontId="18" fillId="0" borderId="33" xfId="3" applyFont="1" applyBorder="1" applyAlignment="1">
      <alignment vertical="center"/>
    </xf>
    <xf numFmtId="0" fontId="18" fillId="0" borderId="27" xfId="2" applyFont="1" applyBorder="1" applyAlignment="1">
      <alignment horizontal="center" vertical="center"/>
    </xf>
    <xf numFmtId="0" fontId="24" fillId="0" borderId="12" xfId="2" applyFont="1" applyBorder="1" applyAlignment="1">
      <alignment vertical="center"/>
    </xf>
    <xf numFmtId="0" fontId="18" fillId="0" borderId="37" xfId="2" applyFont="1" applyBorder="1" applyAlignment="1">
      <alignment horizontal="right" vertical="center"/>
    </xf>
    <xf numFmtId="0" fontId="18" fillId="0" borderId="19" xfId="2" applyFont="1" applyBorder="1" applyAlignment="1">
      <alignment horizontal="right" vertical="center"/>
    </xf>
    <xf numFmtId="43" fontId="18" fillId="0" borderId="1" xfId="3" applyFont="1" applyBorder="1" applyAlignment="1">
      <alignment vertical="center"/>
    </xf>
    <xf numFmtId="43" fontId="24" fillId="0" borderId="1" xfId="3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43" fontId="18" fillId="0" borderId="0" xfId="3" applyFont="1" applyAlignment="1">
      <alignment vertical="center"/>
    </xf>
    <xf numFmtId="43" fontId="24" fillId="0" borderId="36" xfId="3" applyFont="1" applyBorder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18" fillId="2" borderId="19" xfId="3" applyFont="1" applyFill="1" applyBorder="1"/>
    <xf numFmtId="0" fontId="18" fillId="0" borderId="19" xfId="0" applyFont="1" applyBorder="1"/>
    <xf numFmtId="0" fontId="18" fillId="0" borderId="0" xfId="0" applyFont="1"/>
    <xf numFmtId="0" fontId="24" fillId="0" borderId="8" xfId="0" applyFont="1" applyBorder="1" applyAlignment="1">
      <alignment horizontal="center"/>
    </xf>
    <xf numFmtId="43" fontId="24" fillId="0" borderId="8" xfId="1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3" fontId="24" fillId="0" borderId="10" xfId="1" applyFont="1" applyBorder="1" applyAlignment="1">
      <alignment horizontal="center"/>
    </xf>
    <xf numFmtId="0" fontId="27" fillId="0" borderId="14" xfId="0" applyFont="1" applyBorder="1"/>
    <xf numFmtId="0" fontId="18" fillId="0" borderId="39" xfId="0" applyFont="1" applyBorder="1"/>
    <xf numFmtId="43" fontId="18" fillId="0" borderId="15" xfId="1" applyFont="1" applyBorder="1"/>
    <xf numFmtId="0" fontId="18" fillId="0" borderId="15" xfId="0" applyFont="1" applyBorder="1" applyAlignment="1">
      <alignment horizontal="center"/>
    </xf>
    <xf numFmtId="0" fontId="27" fillId="0" borderId="35" xfId="0" applyFont="1" applyBorder="1"/>
    <xf numFmtId="43" fontId="18" fillId="0" borderId="33" xfId="1" applyFont="1" applyBorder="1"/>
    <xf numFmtId="0" fontId="18" fillId="0" borderId="33" xfId="0" applyFont="1" applyBorder="1" applyAlignment="1">
      <alignment horizontal="center"/>
    </xf>
    <xf numFmtId="0" fontId="27" fillId="0" borderId="17" xfId="0" applyFont="1" applyBorder="1"/>
    <xf numFmtId="43" fontId="18" fillId="0" borderId="18" xfId="1" applyFont="1" applyBorder="1"/>
    <xf numFmtId="0" fontId="18" fillId="0" borderId="18" xfId="0" applyFont="1" applyBorder="1" applyAlignment="1">
      <alignment horizontal="center"/>
    </xf>
    <xf numFmtId="0" fontId="18" fillId="0" borderId="17" xfId="0" applyFont="1" applyBorder="1"/>
    <xf numFmtId="0" fontId="24" fillId="0" borderId="30" xfId="0" applyFont="1" applyBorder="1"/>
    <xf numFmtId="0" fontId="18" fillId="0" borderId="31" xfId="0" applyFont="1" applyBorder="1"/>
    <xf numFmtId="0" fontId="18" fillId="0" borderId="38" xfId="0" applyFont="1" applyBorder="1"/>
    <xf numFmtId="43" fontId="18" fillId="0" borderId="27" xfId="1" applyFont="1" applyBorder="1"/>
    <xf numFmtId="0" fontId="18" fillId="0" borderId="27" xfId="0" applyFont="1" applyBorder="1" applyAlignment="1">
      <alignment horizontal="center"/>
    </xf>
    <xf numFmtId="0" fontId="24" fillId="0" borderId="13" xfId="0" applyFont="1" applyBorder="1"/>
    <xf numFmtId="0" fontId="24" fillId="0" borderId="11" xfId="0" applyFont="1" applyBorder="1"/>
    <xf numFmtId="43" fontId="24" fillId="0" borderId="12" xfId="1" applyFont="1" applyBorder="1" applyAlignment="1">
      <alignment horizontal="right"/>
    </xf>
    <xf numFmtId="43" fontId="24" fillId="0" borderId="1" xfId="1" applyFont="1" applyBorder="1"/>
    <xf numFmtId="0" fontId="24" fillId="0" borderId="1" xfId="0" applyFont="1" applyBorder="1" applyAlignment="1">
      <alignment horizontal="center"/>
    </xf>
    <xf numFmtId="0" fontId="24" fillId="0" borderId="0" xfId="0" applyFont="1"/>
    <xf numFmtId="0" fontId="18" fillId="0" borderId="35" xfId="0" applyFont="1" applyBorder="1"/>
    <xf numFmtId="0" fontId="24" fillId="0" borderId="32" xfId="0" applyFont="1" applyBorder="1"/>
    <xf numFmtId="43" fontId="18" fillId="0" borderId="21" xfId="1" applyFont="1" applyBorder="1"/>
    <xf numFmtId="0" fontId="18" fillId="0" borderId="21" xfId="0" applyFont="1" applyBorder="1" applyAlignment="1">
      <alignment horizontal="center"/>
    </xf>
    <xf numFmtId="0" fontId="24" fillId="0" borderId="11" xfId="0" applyFont="1" applyBorder="1" applyAlignment="1">
      <alignment horizontal="right"/>
    </xf>
    <xf numFmtId="0" fontId="18" fillId="0" borderId="24" xfId="0" applyFont="1" applyBorder="1"/>
    <xf numFmtId="0" fontId="18" fillId="0" borderId="14" xfId="0" applyFont="1" applyBorder="1"/>
    <xf numFmtId="0" fontId="24" fillId="0" borderId="39" xfId="0" applyFont="1" applyBorder="1"/>
    <xf numFmtId="43" fontId="18" fillId="0" borderId="19" xfId="1" applyFont="1" applyBorder="1"/>
    <xf numFmtId="43" fontId="18" fillId="0" borderId="18" xfId="1" applyFont="1" applyBorder="1" applyAlignment="1">
      <alignment horizontal="right"/>
    </xf>
    <xf numFmtId="0" fontId="24" fillId="0" borderId="35" xfId="0" applyFont="1" applyBorder="1"/>
    <xf numFmtId="0" fontId="24" fillId="0" borderId="32" xfId="0" applyFont="1" applyBorder="1" applyAlignment="1">
      <alignment horizontal="right"/>
    </xf>
    <xf numFmtId="43" fontId="24" fillId="0" borderId="15" xfId="1" applyFont="1" applyBorder="1"/>
    <xf numFmtId="0" fontId="24" fillId="0" borderId="15" xfId="0" applyFont="1" applyBorder="1" applyAlignment="1">
      <alignment horizontal="center"/>
    </xf>
    <xf numFmtId="0" fontId="18" fillId="0" borderId="30" xfId="0" applyFont="1" applyBorder="1" applyAlignment="1">
      <alignment horizontal="right"/>
    </xf>
    <xf numFmtId="0" fontId="18" fillId="0" borderId="38" xfId="0" applyFont="1" applyBorder="1" applyAlignment="1">
      <alignment horizontal="right"/>
    </xf>
    <xf numFmtId="0" fontId="18" fillId="0" borderId="32" xfId="0" applyFont="1" applyBorder="1" applyAlignment="1">
      <alignment horizontal="right"/>
    </xf>
    <xf numFmtId="0" fontId="18" fillId="0" borderId="20" xfId="0" applyFont="1" applyBorder="1"/>
    <xf numFmtId="0" fontId="18" fillId="0" borderId="29" xfId="0" applyFont="1" applyBorder="1"/>
    <xf numFmtId="0" fontId="18" fillId="0" borderId="29" xfId="0" applyFont="1" applyBorder="1" applyAlignment="1">
      <alignment horizontal="right"/>
    </xf>
    <xf numFmtId="0" fontId="24" fillId="0" borderId="0" xfId="0" applyFont="1" applyBorder="1"/>
    <xf numFmtId="0" fontId="18" fillId="0" borderId="0" xfId="0" applyFont="1" applyBorder="1" applyAlignment="1">
      <alignment horizontal="right"/>
    </xf>
    <xf numFmtId="43" fontId="18" fillId="0" borderId="8" xfId="1" applyFont="1" applyBorder="1"/>
    <xf numFmtId="43" fontId="18" fillId="0" borderId="9" xfId="1" applyFont="1" applyBorder="1"/>
    <xf numFmtId="0" fontId="18" fillId="2" borderId="19" xfId="0" applyFont="1" applyFill="1" applyBorder="1"/>
    <xf numFmtId="0" fontId="18" fillId="0" borderId="30" xfId="0" applyFont="1" applyFill="1" applyBorder="1"/>
    <xf numFmtId="0" fontId="18" fillId="0" borderId="30" xfId="0" applyFont="1" applyFill="1" applyBorder="1" applyAlignment="1">
      <alignment horizontal="right"/>
    </xf>
    <xf numFmtId="43" fontId="18" fillId="0" borderId="18" xfId="1" applyFont="1" applyFill="1" applyBorder="1" applyAlignment="1">
      <alignment horizontal="right"/>
    </xf>
    <xf numFmtId="0" fontId="18" fillId="0" borderId="9" xfId="0" applyFont="1" applyBorder="1" applyAlignment="1">
      <alignment horizontal="center"/>
    </xf>
    <xf numFmtId="43" fontId="24" fillId="0" borderId="33" xfId="1" applyFont="1" applyBorder="1"/>
    <xf numFmtId="0" fontId="24" fillId="0" borderId="33" xfId="0" applyFont="1" applyBorder="1" applyAlignment="1">
      <alignment horizontal="center"/>
    </xf>
    <xf numFmtId="0" fontId="18" fillId="0" borderId="13" xfId="0" applyFont="1" applyBorder="1"/>
    <xf numFmtId="0" fontId="18" fillId="0" borderId="11" xfId="0" applyFont="1" applyBorder="1"/>
    <xf numFmtId="43" fontId="24" fillId="0" borderId="1" xfId="1" applyFont="1" applyBorder="1" applyAlignment="1">
      <alignment horizontal="center"/>
    </xf>
    <xf numFmtId="0" fontId="18" fillId="2" borderId="29" xfId="0" applyFont="1" applyFill="1" applyBorder="1"/>
    <xf numFmtId="0" fontId="18" fillId="0" borderId="29" xfId="0" applyFont="1" applyFill="1" applyBorder="1"/>
    <xf numFmtId="43" fontId="18" fillId="0" borderId="10" xfId="1" applyFont="1" applyBorder="1"/>
    <xf numFmtId="0" fontId="24" fillId="0" borderId="25" xfId="0" applyFont="1" applyBorder="1"/>
    <xf numFmtId="0" fontId="24" fillId="0" borderId="6" xfId="0" applyFont="1" applyBorder="1"/>
    <xf numFmtId="0" fontId="24" fillId="0" borderId="6" xfId="0" applyFont="1" applyBorder="1" applyAlignment="1">
      <alignment horizontal="right"/>
    </xf>
    <xf numFmtId="0" fontId="24" fillId="0" borderId="17" xfId="0" applyFont="1" applyBorder="1"/>
    <xf numFmtId="0" fontId="24" fillId="0" borderId="30" xfId="0" applyFont="1" applyBorder="1" applyAlignment="1">
      <alignment horizontal="right"/>
    </xf>
    <xf numFmtId="43" fontId="24" fillId="0" borderId="21" xfId="1" applyFont="1" applyBorder="1"/>
    <xf numFmtId="43" fontId="24" fillId="0" borderId="10" xfId="1" applyFont="1" applyBorder="1"/>
    <xf numFmtId="43" fontId="18" fillId="0" borderId="0" xfId="1" applyFont="1"/>
    <xf numFmtId="0" fontId="18" fillId="0" borderId="0" xfId="0" applyFont="1" applyAlignment="1">
      <alignment horizontal="center"/>
    </xf>
    <xf numFmtId="43" fontId="10" fillId="0" borderId="8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Font="1" applyBorder="1"/>
    <xf numFmtId="0" fontId="9" fillId="0" borderId="6" xfId="0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8" xfId="0" applyFont="1" applyBorder="1"/>
    <xf numFmtId="0" fontId="22" fillId="0" borderId="9" xfId="0" applyFont="1" applyBorder="1"/>
    <xf numFmtId="43" fontId="22" fillId="0" borderId="9" xfId="1" applyFont="1" applyBorder="1"/>
    <xf numFmtId="0" fontId="22" fillId="0" borderId="24" xfId="0" applyFont="1" applyBorder="1"/>
    <xf numFmtId="0" fontId="21" fillId="0" borderId="9" xfId="0" applyFont="1" applyBorder="1"/>
    <xf numFmtId="0" fontId="21" fillId="0" borderId="10" xfId="0" applyFont="1" applyBorder="1" applyAlignment="1">
      <alignment horizontal="center"/>
    </xf>
    <xf numFmtId="43" fontId="21" fillId="0" borderId="1" xfId="0" applyNumberFormat="1" applyFont="1" applyBorder="1"/>
    <xf numFmtId="0" fontId="21" fillId="0" borderId="10" xfId="0" applyFont="1" applyBorder="1"/>
    <xf numFmtId="0" fontId="18" fillId="0" borderId="18" xfId="0" applyFont="1" applyBorder="1" applyProtection="1">
      <protection hidden="1"/>
    </xf>
    <xf numFmtId="0" fontId="25" fillId="0" borderId="18" xfId="0" applyFont="1" applyBorder="1" applyProtection="1">
      <protection hidden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43" fontId="18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43" fontId="28" fillId="0" borderId="23" xfId="1" applyFont="1" applyBorder="1"/>
    <xf numFmtId="43" fontId="2" fillId="0" borderId="0" xfId="1" applyFont="1"/>
    <xf numFmtId="43" fontId="28" fillId="0" borderId="0" xfId="1" applyFont="1"/>
    <xf numFmtId="43" fontId="28" fillId="0" borderId="26" xfId="1" applyFont="1" applyBorder="1"/>
    <xf numFmtId="43" fontId="29" fillId="0" borderId="0" xfId="1" applyFont="1"/>
    <xf numFmtId="43" fontId="2" fillId="0" borderId="6" xfId="1" applyFont="1" applyBorder="1"/>
    <xf numFmtId="43" fontId="28" fillId="0" borderId="6" xfId="1" applyFont="1" applyBorder="1"/>
    <xf numFmtId="43" fontId="2" fillId="0" borderId="0" xfId="1" applyFont="1" applyBorder="1"/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/>
    <xf numFmtId="49" fontId="13" fillId="0" borderId="3" xfId="0" applyNumberFormat="1" applyFont="1" applyBorder="1" applyAlignment="1"/>
    <xf numFmtId="0" fontId="13" fillId="0" borderId="3" xfId="0" applyFont="1" applyBorder="1"/>
    <xf numFmtId="0" fontId="13" fillId="0" borderId="4" xfId="0" applyFont="1" applyBorder="1"/>
    <xf numFmtId="0" fontId="13" fillId="0" borderId="24" xfId="0" applyFont="1" applyBorder="1"/>
    <xf numFmtId="0" fontId="13" fillId="0" borderId="0" xfId="0" applyFont="1" applyBorder="1" applyAlignment="1">
      <alignment horizontal="left"/>
    </xf>
    <xf numFmtId="43" fontId="13" fillId="0" borderId="0" xfId="1" applyFont="1" applyBorder="1"/>
    <xf numFmtId="0" fontId="14" fillId="0" borderId="25" xfId="0" applyFont="1" applyBorder="1"/>
    <xf numFmtId="0" fontId="14" fillId="0" borderId="6" xfId="0" applyFont="1" applyBorder="1"/>
    <xf numFmtId="0" fontId="14" fillId="0" borderId="7" xfId="0" applyFont="1" applyBorder="1"/>
    <xf numFmtId="0" fontId="13" fillId="0" borderId="0" xfId="0" applyFont="1" applyAlignment="1">
      <alignment horizontal="center"/>
    </xf>
    <xf numFmtId="43" fontId="13" fillId="0" borderId="0" xfId="1" applyFont="1"/>
    <xf numFmtId="43" fontId="14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Alignment="1"/>
    <xf numFmtId="0" fontId="30" fillId="0" borderId="0" xfId="0" applyFont="1" applyAlignment="1">
      <alignment horizontal="right"/>
    </xf>
    <xf numFmtId="0" fontId="25" fillId="0" borderId="0" xfId="2" applyFont="1"/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left"/>
    </xf>
    <xf numFmtId="0" fontId="25" fillId="0" borderId="0" xfId="2" applyFont="1" applyAlignment="1"/>
    <xf numFmtId="0" fontId="25" fillId="0" borderId="0" xfId="2" applyFont="1" applyAlignment="1">
      <alignment vertical="top"/>
    </xf>
    <xf numFmtId="43" fontId="9" fillId="0" borderId="12" xfId="1" applyFont="1" applyBorder="1" applyAlignment="1">
      <alignment horizontal="center"/>
    </xf>
    <xf numFmtId="43" fontId="26" fillId="0" borderId="12" xfId="1" applyFont="1" applyBorder="1"/>
    <xf numFmtId="43" fontId="26" fillId="0" borderId="0" xfId="0" applyNumberFormat="1" applyFont="1" applyBorder="1"/>
    <xf numFmtId="43" fontId="8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/>
    <xf numFmtId="0" fontId="32" fillId="0" borderId="0" xfId="0" applyFont="1" applyAlignment="1">
      <alignment vertical="center"/>
    </xf>
    <xf numFmtId="0" fontId="33" fillId="0" borderId="8" xfId="0" applyFont="1" applyBorder="1" applyAlignment="1">
      <alignment horizontal="center" vertical="top"/>
    </xf>
    <xf numFmtId="0" fontId="33" fillId="0" borderId="8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32" fillId="0" borderId="17" xfId="0" applyFont="1" applyBorder="1" applyAlignment="1">
      <alignment horizontal="left" vertical="center"/>
    </xf>
    <xf numFmtId="43" fontId="32" fillId="0" borderId="18" xfId="1" applyFont="1" applyBorder="1" applyAlignment="1">
      <alignment horizontal="center" vertical="center"/>
    </xf>
    <xf numFmtId="43" fontId="32" fillId="0" borderId="18" xfId="0" applyNumberFormat="1" applyFont="1" applyBorder="1" applyAlignment="1">
      <alignment horizontal="center" vertical="center"/>
    </xf>
    <xf numFmtId="43" fontId="32" fillId="0" borderId="18" xfId="1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43" fontId="32" fillId="0" borderId="18" xfId="1" applyNumberFormat="1" applyFont="1" applyBorder="1" applyAlignment="1">
      <alignment vertical="center"/>
    </xf>
    <xf numFmtId="43" fontId="32" fillId="0" borderId="19" xfId="1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43" fontId="32" fillId="0" borderId="27" xfId="1" applyFont="1" applyBorder="1" applyAlignment="1">
      <alignment vertical="center"/>
    </xf>
    <xf numFmtId="43" fontId="32" fillId="0" borderId="21" xfId="1" applyFont="1" applyBorder="1" applyAlignment="1">
      <alignment vertical="center"/>
    </xf>
    <xf numFmtId="43" fontId="32" fillId="0" borderId="22" xfId="1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43" fontId="36" fillId="0" borderId="1" xfId="0" applyNumberFormat="1" applyFont="1" applyBorder="1" applyAlignment="1">
      <alignment vertical="center"/>
    </xf>
    <xf numFmtId="43" fontId="36" fillId="0" borderId="1" xfId="1" applyFont="1" applyBorder="1" applyAlignment="1">
      <alignment vertical="center"/>
    </xf>
    <xf numFmtId="43" fontId="32" fillId="0" borderId="1" xfId="1" applyFont="1" applyBorder="1" applyAlignment="1">
      <alignment vertical="center"/>
    </xf>
    <xf numFmtId="43" fontId="36" fillId="0" borderId="12" xfId="0" applyNumberFormat="1" applyFont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2" fillId="0" borderId="18" xfId="0" applyFont="1" applyBorder="1" applyAlignment="1">
      <alignment vertical="center"/>
    </xf>
    <xf numFmtId="0" fontId="37" fillId="0" borderId="18" xfId="0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2" fillId="0" borderId="3" xfId="0" applyFont="1" applyBorder="1" applyAlignment="1">
      <alignment vertical="center"/>
    </xf>
    <xf numFmtId="43" fontId="36" fillId="0" borderId="4" xfId="0" applyNumberFormat="1" applyFont="1" applyBorder="1" applyAlignment="1">
      <alignment vertical="center"/>
    </xf>
    <xf numFmtId="43" fontId="36" fillId="0" borderId="36" xfId="0" applyNumberFormat="1" applyFont="1" applyBorder="1" applyAlignment="1">
      <alignment vertical="center"/>
    </xf>
    <xf numFmtId="43" fontId="36" fillId="0" borderId="3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2" fillId="0" borderId="27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187" fontId="32" fillId="0" borderId="19" xfId="1" applyNumberFormat="1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" fillId="0" borderId="0" xfId="0" applyFont="1" applyAlignment="1" applyProtection="1">
      <protection hidden="1"/>
    </xf>
    <xf numFmtId="0" fontId="32" fillId="0" borderId="0" xfId="0" applyFont="1" applyAlignment="1"/>
    <xf numFmtId="0" fontId="8" fillId="0" borderId="3" xfId="0" applyFont="1" applyBorder="1"/>
    <xf numFmtId="0" fontId="8" fillId="0" borderId="6" xfId="0" applyFont="1" applyBorder="1"/>
    <xf numFmtId="43" fontId="10" fillId="0" borderId="7" xfId="1" applyFont="1" applyBorder="1"/>
    <xf numFmtId="0" fontId="8" fillId="0" borderId="11" xfId="0" applyFont="1" applyBorder="1"/>
    <xf numFmtId="0" fontId="26" fillId="0" borderId="0" xfId="0" applyFont="1" applyBorder="1" applyAlignment="1">
      <alignment horizontal="center"/>
    </xf>
    <xf numFmtId="43" fontId="26" fillId="0" borderId="0" xfId="1" applyFont="1" applyBorder="1"/>
    <xf numFmtId="0" fontId="26" fillId="0" borderId="3" xfId="0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3" fontId="26" fillId="0" borderId="1" xfId="1" applyFont="1" applyBorder="1"/>
    <xf numFmtId="0" fontId="15" fillId="0" borderId="8" xfId="2" applyFont="1" applyBorder="1" applyAlignment="1">
      <alignment horizontal="center"/>
    </xf>
    <xf numFmtId="43" fontId="15" fillId="0" borderId="8" xfId="3" applyFont="1" applyBorder="1" applyAlignment="1">
      <alignment horizontal="center"/>
    </xf>
    <xf numFmtId="0" fontId="15" fillId="0" borderId="10" xfId="2" applyFont="1" applyBorder="1" applyAlignment="1">
      <alignment horizontal="center"/>
    </xf>
    <xf numFmtId="43" fontId="15" fillId="0" borderId="10" xfId="3" applyFont="1" applyBorder="1" applyAlignment="1">
      <alignment horizontal="center"/>
    </xf>
    <xf numFmtId="0" fontId="38" fillId="0" borderId="14" xfId="2" applyFont="1" applyBorder="1"/>
    <xf numFmtId="0" fontId="25" fillId="0" borderId="39" xfId="2" applyFont="1" applyBorder="1"/>
    <xf numFmtId="0" fontId="25" fillId="0" borderId="16" xfId="2" applyFont="1" applyBorder="1"/>
    <xf numFmtId="43" fontId="25" fillId="0" borderId="15" xfId="3" applyFont="1" applyBorder="1"/>
    <xf numFmtId="0" fontId="25" fillId="0" borderId="15" xfId="2" applyFont="1" applyBorder="1" applyAlignment="1">
      <alignment horizontal="center"/>
    </xf>
    <xf numFmtId="0" fontId="38" fillId="0" borderId="17" xfId="2" applyFont="1" applyBorder="1"/>
    <xf numFmtId="0" fontId="25" fillId="0" borderId="30" xfId="2" applyFont="1" applyBorder="1"/>
    <xf numFmtId="0" fontId="25" fillId="0" borderId="19" xfId="2" applyFont="1" applyBorder="1"/>
    <xf numFmtId="43" fontId="25" fillId="0" borderId="18" xfId="3" applyFont="1" applyBorder="1"/>
    <xf numFmtId="0" fontId="25" fillId="0" borderId="18" xfId="2" applyFont="1" applyBorder="1" applyAlignment="1">
      <alignment horizontal="center"/>
    </xf>
    <xf numFmtId="0" fontId="15" fillId="0" borderId="30" xfId="2" applyFont="1" applyBorder="1"/>
    <xf numFmtId="0" fontId="25" fillId="0" borderId="31" xfId="2" applyFont="1" applyBorder="1"/>
    <xf numFmtId="0" fontId="25" fillId="0" borderId="38" xfId="2" applyFont="1" applyBorder="1"/>
    <xf numFmtId="0" fontId="25" fillId="0" borderId="37" xfId="2" applyFont="1" applyBorder="1"/>
    <xf numFmtId="43" fontId="25" fillId="0" borderId="27" xfId="3" applyFont="1" applyBorder="1"/>
    <xf numFmtId="0" fontId="25" fillId="0" borderId="27" xfId="2" applyFont="1" applyBorder="1" applyAlignment="1">
      <alignment horizontal="center"/>
    </xf>
    <xf numFmtId="0" fontId="15" fillId="0" borderId="13" xfId="2" applyFont="1" applyBorder="1"/>
    <xf numFmtId="0" fontId="15" fillId="0" borderId="11" xfId="2" applyFont="1" applyBorder="1"/>
    <xf numFmtId="0" fontId="15" fillId="0" borderId="12" xfId="2" applyFont="1" applyBorder="1" applyAlignment="1">
      <alignment horizontal="right"/>
    </xf>
    <xf numFmtId="43" fontId="15" fillId="0" borderId="1" xfId="3" applyFont="1" applyBorder="1"/>
    <xf numFmtId="0" fontId="15" fillId="0" borderId="1" xfId="2" applyFont="1" applyBorder="1" applyAlignment="1">
      <alignment horizontal="center"/>
    </xf>
    <xf numFmtId="0" fontId="15" fillId="0" borderId="0" xfId="2" applyFont="1"/>
    <xf numFmtId="0" fontId="25" fillId="0" borderId="35" xfId="2" applyFont="1" applyBorder="1"/>
    <xf numFmtId="0" fontId="15" fillId="0" borderId="32" xfId="2" applyFont="1" applyBorder="1"/>
    <xf numFmtId="0" fontId="25" fillId="0" borderId="32" xfId="2" applyFont="1" applyBorder="1"/>
    <xf numFmtId="0" fontId="25" fillId="0" borderId="34" xfId="2" applyFont="1" applyBorder="1"/>
    <xf numFmtId="43" fontId="25" fillId="0" borderId="33" xfId="3" applyFont="1" applyBorder="1"/>
    <xf numFmtId="0" fontId="25" fillId="0" borderId="33" xfId="2" applyFont="1" applyBorder="1" applyAlignment="1">
      <alignment horizontal="center"/>
    </xf>
    <xf numFmtId="0" fontId="25" fillId="0" borderId="20" xfId="2" applyFont="1" applyBorder="1"/>
    <xf numFmtId="0" fontId="25" fillId="0" borderId="29" xfId="2" applyFont="1" applyBorder="1"/>
    <xf numFmtId="0" fontId="25" fillId="0" borderId="22" xfId="2" applyFont="1" applyBorder="1"/>
    <xf numFmtId="43" fontId="25" fillId="0" borderId="21" xfId="3" applyFont="1" applyBorder="1"/>
    <xf numFmtId="0" fontId="25" fillId="0" borderId="21" xfId="2" applyFont="1" applyBorder="1" applyAlignment="1">
      <alignment horizontal="center"/>
    </xf>
    <xf numFmtId="43" fontId="25" fillId="0" borderId="9" xfId="3" applyFont="1" applyBorder="1"/>
    <xf numFmtId="0" fontId="38" fillId="0" borderId="35" xfId="2" applyFont="1" applyBorder="1"/>
    <xf numFmtId="43" fontId="25" fillId="0" borderId="18" xfId="3" applyFont="1" applyBorder="1" applyAlignment="1">
      <alignment horizontal="right"/>
    </xf>
    <xf numFmtId="43" fontId="15" fillId="0" borderId="0" xfId="2" applyNumberFormat="1" applyFont="1"/>
    <xf numFmtId="0" fontId="5" fillId="0" borderId="19" xfId="0" applyFont="1" applyBorder="1" applyProtection="1">
      <protection hidden="1"/>
    </xf>
    <xf numFmtId="0" fontId="15" fillId="0" borderId="25" xfId="2" applyFont="1" applyBorder="1"/>
    <xf numFmtId="0" fontId="15" fillId="0" borderId="29" xfId="2" applyFont="1" applyBorder="1"/>
    <xf numFmtId="0" fontId="5" fillId="0" borderId="29" xfId="0" applyFont="1" applyBorder="1" applyProtection="1">
      <protection hidden="1"/>
    </xf>
    <xf numFmtId="0" fontId="15" fillId="0" borderId="22" xfId="2" applyFont="1" applyBorder="1" applyAlignment="1">
      <alignment horizontal="right"/>
    </xf>
    <xf numFmtId="43" fontId="15" fillId="0" borderId="10" xfId="3" applyFont="1" applyBorder="1"/>
    <xf numFmtId="0" fontId="15" fillId="0" borderId="6" xfId="2" applyFont="1" applyBorder="1"/>
    <xf numFmtId="0" fontId="5" fillId="0" borderId="6" xfId="0" applyFont="1" applyBorder="1" applyProtection="1">
      <protection hidden="1"/>
    </xf>
    <xf numFmtId="43" fontId="15" fillId="0" borderId="1" xfId="3" applyFont="1" applyBorder="1" applyAlignment="1">
      <alignment horizontal="center"/>
    </xf>
    <xf numFmtId="43" fontId="15" fillId="0" borderId="15" xfId="3" applyFont="1" applyBorder="1"/>
    <xf numFmtId="0" fontId="15" fillId="0" borderId="15" xfId="2" applyFont="1" applyBorder="1" applyAlignment="1">
      <alignment horizontal="center"/>
    </xf>
    <xf numFmtId="0" fontId="15" fillId="0" borderId="20" xfId="2" applyFont="1" applyBorder="1"/>
    <xf numFmtId="0" fontId="15" fillId="0" borderId="29" xfId="2" applyFont="1" applyBorder="1" applyAlignment="1">
      <alignment horizontal="right"/>
    </xf>
    <xf numFmtId="43" fontId="15" fillId="0" borderId="21" xfId="3" applyFont="1" applyBorder="1"/>
    <xf numFmtId="0" fontId="25" fillId="0" borderId="25" xfId="2" applyFont="1" applyBorder="1"/>
    <xf numFmtId="0" fontId="25" fillId="0" borderId="6" xfId="2" applyFont="1" applyBorder="1"/>
    <xf numFmtId="0" fontId="15" fillId="0" borderId="3" xfId="2" applyFont="1" applyBorder="1"/>
    <xf numFmtId="0" fontId="15" fillId="0" borderId="3" xfId="2" applyFont="1" applyBorder="1" applyAlignment="1">
      <alignment horizontal="right"/>
    </xf>
    <xf numFmtId="43" fontId="15" fillId="0" borderId="3" xfId="3" applyFont="1" applyBorder="1"/>
    <xf numFmtId="0" fontId="15" fillId="0" borderId="3" xfId="2" applyFont="1" applyBorder="1" applyAlignment="1">
      <alignment horizontal="center"/>
    </xf>
    <xf numFmtId="0" fontId="15" fillId="0" borderId="0" xfId="2" applyFont="1" applyBorder="1"/>
    <xf numFmtId="0" fontId="15" fillId="0" borderId="0" xfId="2" applyFont="1" applyBorder="1" applyAlignment="1">
      <alignment horizontal="right"/>
    </xf>
    <xf numFmtId="43" fontId="15" fillId="0" borderId="0" xfId="3" applyFont="1" applyBorder="1"/>
    <xf numFmtId="0" fontId="15" fillId="0" borderId="0" xfId="2" applyFont="1" applyBorder="1" applyAlignment="1">
      <alignment horizontal="center"/>
    </xf>
    <xf numFmtId="43" fontId="25" fillId="0" borderId="0" xfId="3" applyFont="1"/>
    <xf numFmtId="0" fontId="25" fillId="0" borderId="0" xfId="2" applyFont="1" applyAlignment="1">
      <alignment horizontal="center"/>
    </xf>
    <xf numFmtId="0" fontId="18" fillId="2" borderId="17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43" fontId="36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10" fontId="9" fillId="0" borderId="0" xfId="0" applyNumberFormat="1" applyFont="1" applyAlignment="1">
      <alignment horizontal="left"/>
    </xf>
    <xf numFmtId="0" fontId="13" fillId="0" borderId="0" xfId="0" applyFont="1" applyBorder="1" applyAlignment="1">
      <alignment shrinkToFit="1"/>
    </xf>
    <xf numFmtId="187" fontId="13" fillId="0" borderId="0" xfId="1" applyNumberFormat="1" applyFont="1" applyBorder="1"/>
    <xf numFmtId="43" fontId="14" fillId="0" borderId="26" xfId="1" applyFont="1" applyBorder="1"/>
    <xf numFmtId="43" fontId="14" fillId="0" borderId="0" xfId="1" applyFont="1" applyBorder="1"/>
    <xf numFmtId="43" fontId="14" fillId="0" borderId="6" xfId="1" applyFont="1" applyBorder="1"/>
    <xf numFmtId="43" fontId="14" fillId="0" borderId="23" xfId="1" applyFont="1" applyBorder="1"/>
    <xf numFmtId="0" fontId="25" fillId="2" borderId="0" xfId="0" applyFont="1" applyFill="1" applyBorder="1"/>
    <xf numFmtId="43" fontId="25" fillId="0" borderId="0" xfId="1" applyFont="1" applyBorder="1"/>
    <xf numFmtId="0" fontId="25" fillId="0" borderId="0" xfId="0" applyFont="1" applyFill="1" applyBorder="1"/>
    <xf numFmtId="187" fontId="13" fillId="0" borderId="6" xfId="1" applyNumberFormat="1" applyFont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9" fillId="0" borderId="0" xfId="0" applyFont="1" applyBorder="1"/>
    <xf numFmtId="0" fontId="40" fillId="0" borderId="24" xfId="0" applyFont="1" applyBorder="1"/>
    <xf numFmtId="0" fontId="40" fillId="0" borderId="0" xfId="0" applyFont="1" applyBorder="1"/>
    <xf numFmtId="43" fontId="41" fillId="0" borderId="5" xfId="1" applyFont="1" applyBorder="1"/>
    <xf numFmtId="43" fontId="40" fillId="0" borderId="24" xfId="1" applyFont="1" applyBorder="1"/>
    <xf numFmtId="0" fontId="40" fillId="0" borderId="5" xfId="0" applyFont="1" applyBorder="1"/>
    <xf numFmtId="43" fontId="40" fillId="0" borderId="25" xfId="1" applyFont="1" applyBorder="1"/>
    <xf numFmtId="43" fontId="40" fillId="0" borderId="0" xfId="0" applyNumberFormat="1" applyFont="1" applyBorder="1"/>
    <xf numFmtId="43" fontId="40" fillId="0" borderId="0" xfId="1" applyFont="1" applyBorder="1"/>
    <xf numFmtId="43" fontId="40" fillId="0" borderId="5" xfId="1" applyFont="1" applyBorder="1"/>
    <xf numFmtId="43" fontId="40" fillId="0" borderId="6" xfId="1" applyFont="1" applyBorder="1"/>
    <xf numFmtId="49" fontId="40" fillId="0" borderId="5" xfId="1" applyNumberFormat="1" applyFont="1" applyBorder="1" applyAlignment="1">
      <alignment horizontal="center"/>
    </xf>
    <xf numFmtId="0" fontId="41" fillId="0" borderId="24" xfId="0" applyFont="1" applyBorder="1"/>
    <xf numFmtId="0" fontId="41" fillId="0" borderId="25" xfId="0" applyFont="1" applyBorder="1"/>
    <xf numFmtId="0" fontId="41" fillId="0" borderId="6" xfId="0" applyFont="1" applyBorder="1"/>
    <xf numFmtId="0" fontId="40" fillId="0" borderId="0" xfId="0" applyFont="1"/>
    <xf numFmtId="43" fontId="40" fillId="0" borderId="0" xfId="1" applyFont="1"/>
    <xf numFmtId="43" fontId="41" fillId="0" borderId="23" xfId="0" applyNumberFormat="1" applyFont="1" applyBorder="1"/>
    <xf numFmtId="43" fontId="42" fillId="0" borderId="7" xfId="0" applyNumberFormat="1" applyFont="1" applyBorder="1"/>
    <xf numFmtId="0" fontId="30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right"/>
    </xf>
    <xf numFmtId="43" fontId="40" fillId="0" borderId="0" xfId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43" fontId="18" fillId="0" borderId="0" xfId="3" applyFont="1" applyAlignment="1">
      <alignment horizontal="center" vertical="center"/>
    </xf>
    <xf numFmtId="43" fontId="24" fillId="0" borderId="8" xfId="3" applyFont="1" applyBorder="1" applyAlignment="1">
      <alignment horizontal="center" vertical="center"/>
    </xf>
    <xf numFmtId="43" fontId="24" fillId="0" borderId="10" xfId="3" applyFont="1" applyBorder="1" applyAlignment="1">
      <alignment horizontal="center" vertical="center"/>
    </xf>
    <xf numFmtId="43" fontId="24" fillId="0" borderId="0" xfId="3" applyFont="1" applyBorder="1" applyAlignment="1">
      <alignment horizontal="center" vertical="center"/>
    </xf>
    <xf numFmtId="0" fontId="24" fillId="0" borderId="11" xfId="2" applyFont="1" applyBorder="1" applyAlignment="1">
      <alignment horizontal="left" vertical="center"/>
    </xf>
    <xf numFmtId="0" fontId="24" fillId="0" borderId="12" xfId="2" applyFont="1" applyBorder="1" applyAlignment="1">
      <alignment horizontal="left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Alignment="1">
      <alignment horizontal="center"/>
    </xf>
    <xf numFmtId="43" fontId="25" fillId="0" borderId="0" xfId="3" applyFont="1" applyAlignment="1">
      <alignment horizontal="center"/>
    </xf>
    <xf numFmtId="0" fontId="15" fillId="0" borderId="14" xfId="2" applyFont="1" applyBorder="1" applyAlignment="1">
      <alignment horizontal="left"/>
    </xf>
    <xf numFmtId="0" fontId="15" fillId="0" borderId="39" xfId="2" applyFont="1" applyBorder="1" applyAlignment="1">
      <alignment horizontal="left"/>
    </xf>
    <xf numFmtId="0" fontId="15" fillId="0" borderId="16" xfId="2" applyFont="1" applyBorder="1" applyAlignment="1">
      <alignment horizontal="left"/>
    </xf>
    <xf numFmtId="0" fontId="25" fillId="0" borderId="30" xfId="2" applyFont="1" applyBorder="1" applyAlignment="1">
      <alignment horizontal="left"/>
    </xf>
    <xf numFmtId="0" fontId="25" fillId="0" borderId="19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43" fontId="15" fillId="0" borderId="8" xfId="3" applyFont="1" applyBorder="1" applyAlignment="1">
      <alignment horizontal="center" vertical="center"/>
    </xf>
    <xf numFmtId="43" fontId="15" fillId="0" borderId="10" xfId="3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43" fontId="24" fillId="0" borderId="8" xfId="1" applyFont="1" applyBorder="1" applyAlignment="1">
      <alignment horizontal="center" vertical="center"/>
    </xf>
    <xf numFmtId="43" fontId="24" fillId="0" borderId="10" xfId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25" fillId="0" borderId="0" xfId="2" applyFont="1" applyAlignment="1">
      <alignment horizontal="left" vertical="top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2" fillId="0" borderId="0" xfId="0" applyFont="1" applyBorder="1" applyAlignment="1">
      <alignment horizontal="center"/>
    </xf>
    <xf numFmtId="0" fontId="18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43" fontId="6" fillId="0" borderId="13" xfId="1" applyFont="1" applyBorder="1" applyAlignment="1">
      <alignment horizontal="center"/>
    </xf>
    <xf numFmtId="43" fontId="6" fillId="0" borderId="12" xfId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6" fillId="0" borderId="2" xfId="1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43" fontId="14" fillId="0" borderId="0" xfId="1" applyFont="1" applyAlignment="1">
      <alignment horizontal="center" vertical="top"/>
    </xf>
  </cellXfs>
  <cellStyles count="5">
    <cellStyle name="Comma" xfId="1" builtinId="3"/>
    <cellStyle name="Comma 2" xfId="3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13</xdr:row>
      <xdr:rowOff>0</xdr:rowOff>
    </xdr:from>
    <xdr:to>
      <xdr:col>9</xdr:col>
      <xdr:colOff>866775</xdr:colOff>
      <xdr:row>13</xdr:row>
      <xdr:rowOff>0</xdr:rowOff>
    </xdr:to>
    <xdr:cxnSp macro="">
      <xdr:nvCxnSpPr>
        <xdr:cNvPr id="4" name="ตัวเชื่อมต่อตรง 3"/>
        <xdr:cNvCxnSpPr/>
      </xdr:nvCxnSpPr>
      <xdr:spPr>
        <a:xfrm>
          <a:off x="6534150" y="3714750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12</xdr:row>
      <xdr:rowOff>276225</xdr:rowOff>
    </xdr:from>
    <xdr:to>
      <xdr:col>10</xdr:col>
      <xdr:colOff>838200</xdr:colOff>
      <xdr:row>12</xdr:row>
      <xdr:rowOff>276225</xdr:rowOff>
    </xdr:to>
    <xdr:cxnSp macro="">
      <xdr:nvCxnSpPr>
        <xdr:cNvPr id="9" name="ตัวเชื่อมต่อตรง 8"/>
        <xdr:cNvCxnSpPr/>
      </xdr:nvCxnSpPr>
      <xdr:spPr>
        <a:xfrm>
          <a:off x="7439025" y="370522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12</xdr:row>
      <xdr:rowOff>276225</xdr:rowOff>
    </xdr:from>
    <xdr:to>
      <xdr:col>6</xdr:col>
      <xdr:colOff>857250</xdr:colOff>
      <xdr:row>12</xdr:row>
      <xdr:rowOff>276225</xdr:rowOff>
    </xdr:to>
    <xdr:cxnSp macro="">
      <xdr:nvCxnSpPr>
        <xdr:cNvPr id="10" name="ตัวเชื่อมต่อตรง 9"/>
        <xdr:cNvCxnSpPr/>
      </xdr:nvCxnSpPr>
      <xdr:spPr>
        <a:xfrm>
          <a:off x="3800475" y="370522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12</xdr:row>
      <xdr:rowOff>276225</xdr:rowOff>
    </xdr:from>
    <xdr:to>
      <xdr:col>7</xdr:col>
      <xdr:colOff>838200</xdr:colOff>
      <xdr:row>12</xdr:row>
      <xdr:rowOff>276225</xdr:rowOff>
    </xdr:to>
    <xdr:cxnSp macro="">
      <xdr:nvCxnSpPr>
        <xdr:cNvPr id="11" name="ตัวเชื่อมต่อตรง 10"/>
        <xdr:cNvCxnSpPr/>
      </xdr:nvCxnSpPr>
      <xdr:spPr>
        <a:xfrm>
          <a:off x="4724400" y="370522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view="pageBreakPreview" zoomScaleNormal="100" zoomScaleSheetLayoutView="100" workbookViewId="0">
      <selection activeCell="A29" sqref="A29:XFD31"/>
    </sheetView>
  </sheetViews>
  <sheetFormatPr defaultRowHeight="24.75" x14ac:dyDescent="0.6"/>
  <cols>
    <col min="1" max="1" width="4.125" style="2" customWidth="1"/>
    <col min="2" max="2" width="47.25" style="2" customWidth="1"/>
    <col min="3" max="3" width="9.375" style="27" customWidth="1"/>
    <col min="4" max="4" width="16.375" style="30" customWidth="1"/>
    <col min="5" max="5" width="15.5" style="30" customWidth="1"/>
    <col min="6" max="6" width="15.25" style="2" bestFit="1" customWidth="1"/>
    <col min="7" max="16384" width="9" style="2"/>
  </cols>
  <sheetData>
    <row r="1" spans="1:8" x14ac:dyDescent="0.6">
      <c r="A1" s="601" t="s">
        <v>0</v>
      </c>
      <c r="B1" s="601"/>
      <c r="C1" s="601"/>
      <c r="D1" s="601"/>
      <c r="E1" s="601"/>
    </row>
    <row r="2" spans="1:8" x14ac:dyDescent="0.6">
      <c r="A2" s="601" t="s">
        <v>187</v>
      </c>
      <c r="B2" s="601"/>
      <c r="C2" s="601"/>
      <c r="D2" s="601"/>
      <c r="E2" s="601"/>
    </row>
    <row r="3" spans="1:8" x14ac:dyDescent="0.6">
      <c r="A3" s="602" t="s">
        <v>459</v>
      </c>
      <c r="B3" s="602"/>
      <c r="C3" s="602"/>
      <c r="D3" s="602"/>
      <c r="E3" s="602"/>
    </row>
    <row r="4" spans="1:8" x14ac:dyDescent="0.6">
      <c r="A4" s="216"/>
      <c r="B4" s="216"/>
      <c r="C4" s="216"/>
      <c r="D4" s="216"/>
      <c r="E4" s="216"/>
    </row>
    <row r="5" spans="1:8" x14ac:dyDescent="0.6">
      <c r="A5" s="603" t="s">
        <v>117</v>
      </c>
      <c r="B5" s="603"/>
      <c r="C5" s="3" t="s">
        <v>186</v>
      </c>
      <c r="D5" s="4" t="s">
        <v>185</v>
      </c>
      <c r="E5" s="4" t="s">
        <v>184</v>
      </c>
    </row>
    <row r="6" spans="1:8" x14ac:dyDescent="0.6">
      <c r="A6" s="604" t="s">
        <v>96</v>
      </c>
      <c r="B6" s="605"/>
      <c r="C6" s="5" t="s">
        <v>183</v>
      </c>
      <c r="D6" s="6">
        <v>0</v>
      </c>
      <c r="E6" s="7"/>
      <c r="H6" s="8"/>
    </row>
    <row r="7" spans="1:8" x14ac:dyDescent="0.6">
      <c r="A7" s="9" t="s">
        <v>182</v>
      </c>
      <c r="B7" s="10"/>
      <c r="C7" s="11" t="s">
        <v>176</v>
      </c>
      <c r="D7" s="12">
        <v>16328012.4</v>
      </c>
      <c r="E7" s="12"/>
    </row>
    <row r="8" spans="1:8" x14ac:dyDescent="0.6">
      <c r="A8" s="13" t="s">
        <v>181</v>
      </c>
      <c r="B8" s="14"/>
      <c r="C8" s="15" t="s">
        <v>176</v>
      </c>
      <c r="D8" s="16">
        <v>7186085.75</v>
      </c>
      <c r="E8" s="16"/>
    </row>
    <row r="9" spans="1:8" x14ac:dyDescent="0.6">
      <c r="A9" s="13" t="s">
        <v>180</v>
      </c>
      <c r="B9" s="14"/>
      <c r="C9" s="15" t="s">
        <v>176</v>
      </c>
      <c r="D9" s="16">
        <v>363558.47</v>
      </c>
      <c r="E9" s="16"/>
      <c r="H9" s="14"/>
    </row>
    <row r="10" spans="1:8" x14ac:dyDescent="0.6">
      <c r="A10" s="13" t="s">
        <v>179</v>
      </c>
      <c r="B10" s="14"/>
      <c r="C10" s="15" t="s">
        <v>176</v>
      </c>
      <c r="D10" s="16">
        <v>38.049999999999997</v>
      </c>
      <c r="E10" s="16"/>
    </row>
    <row r="11" spans="1:8" x14ac:dyDescent="0.6">
      <c r="A11" s="222" t="s">
        <v>178</v>
      </c>
      <c r="B11" s="14"/>
      <c r="C11" s="15" t="s">
        <v>176</v>
      </c>
      <c r="D11" s="16">
        <v>505319.91</v>
      </c>
      <c r="E11" s="16"/>
    </row>
    <row r="12" spans="1:8" x14ac:dyDescent="0.6">
      <c r="A12" s="13" t="s">
        <v>177</v>
      </c>
      <c r="B12" s="14"/>
      <c r="C12" s="15" t="s">
        <v>176</v>
      </c>
      <c r="D12" s="16">
        <v>427173.64</v>
      </c>
      <c r="E12" s="16"/>
    </row>
    <row r="13" spans="1:8" x14ac:dyDescent="0.6">
      <c r="A13" s="13" t="s">
        <v>175</v>
      </c>
      <c r="B13" s="14"/>
      <c r="C13" s="15" t="s">
        <v>174</v>
      </c>
      <c r="D13" s="16">
        <v>5000000</v>
      </c>
      <c r="E13" s="16"/>
      <c r="F13" s="17">
        <f>SUM(D7:D13)</f>
        <v>29810188.219999999</v>
      </c>
    </row>
    <row r="14" spans="1:8" x14ac:dyDescent="0.6">
      <c r="A14" s="13" t="s">
        <v>172</v>
      </c>
      <c r="B14" s="8"/>
      <c r="C14" s="15" t="s">
        <v>171</v>
      </c>
      <c r="D14" s="16">
        <v>65630</v>
      </c>
      <c r="E14" s="16"/>
    </row>
    <row r="15" spans="1:8" x14ac:dyDescent="0.6">
      <c r="A15" s="13" t="s">
        <v>81</v>
      </c>
      <c r="B15" s="8"/>
      <c r="C15" s="15" t="s">
        <v>170</v>
      </c>
      <c r="D15" s="16">
        <v>776000</v>
      </c>
      <c r="E15" s="16"/>
    </row>
    <row r="16" spans="1:8" x14ac:dyDescent="0.6">
      <c r="A16" s="13"/>
      <c r="B16" s="8"/>
      <c r="C16" s="15" t="s">
        <v>169</v>
      </c>
      <c r="D16" s="16"/>
      <c r="E16" s="16"/>
      <c r="F16" s="17"/>
    </row>
    <row r="17" spans="1:8" x14ac:dyDescent="0.6">
      <c r="A17" s="13"/>
      <c r="B17" s="8" t="s">
        <v>113</v>
      </c>
      <c r="C17" s="15" t="s">
        <v>168</v>
      </c>
      <c r="D17" s="16"/>
      <c r="E17" s="16">
        <v>2143289.96</v>
      </c>
    </row>
    <row r="18" spans="1:8" x14ac:dyDescent="0.6">
      <c r="A18" s="13"/>
      <c r="B18" s="14" t="s">
        <v>167</v>
      </c>
      <c r="C18" s="15" t="s">
        <v>166</v>
      </c>
      <c r="D18" s="16"/>
      <c r="E18" s="16">
        <v>17517.330000000002</v>
      </c>
    </row>
    <row r="19" spans="1:8" x14ac:dyDescent="0.6">
      <c r="A19" s="13"/>
      <c r="B19" s="14" t="s">
        <v>104</v>
      </c>
      <c r="C19" s="15" t="s">
        <v>165</v>
      </c>
      <c r="D19" s="16"/>
      <c r="E19" s="16">
        <v>6988.01</v>
      </c>
    </row>
    <row r="20" spans="1:8" x14ac:dyDescent="0.6">
      <c r="A20" s="13"/>
      <c r="B20" s="14" t="s">
        <v>164</v>
      </c>
      <c r="C20" s="15" t="s">
        <v>163</v>
      </c>
      <c r="D20" s="16"/>
      <c r="E20" s="16">
        <v>610320</v>
      </c>
    </row>
    <row r="21" spans="1:8" x14ac:dyDescent="0.6">
      <c r="A21" s="13"/>
      <c r="B21" s="14" t="s">
        <v>253</v>
      </c>
      <c r="C21" s="15" t="s">
        <v>460</v>
      </c>
      <c r="D21" s="16"/>
      <c r="E21" s="16">
        <v>62059.64</v>
      </c>
    </row>
    <row r="22" spans="1:8" x14ac:dyDescent="0.6">
      <c r="A22" s="13"/>
      <c r="B22" s="14" t="s">
        <v>162</v>
      </c>
      <c r="C22" s="15" t="s">
        <v>161</v>
      </c>
      <c r="D22" s="16"/>
      <c r="E22" s="16">
        <v>38.049999999999997</v>
      </c>
    </row>
    <row r="23" spans="1:8" x14ac:dyDescent="0.6">
      <c r="A23" s="13"/>
      <c r="B23" s="14" t="s">
        <v>160</v>
      </c>
      <c r="C23" s="15" t="s">
        <v>159</v>
      </c>
      <c r="D23" s="16"/>
      <c r="E23" s="16">
        <v>1139558.47</v>
      </c>
    </row>
    <row r="24" spans="1:8" s="22" customFormat="1" x14ac:dyDescent="0.6">
      <c r="A24" s="18"/>
      <c r="B24" s="19" t="s">
        <v>93</v>
      </c>
      <c r="C24" s="20" t="s">
        <v>158</v>
      </c>
      <c r="D24" s="21"/>
      <c r="E24" s="21">
        <v>14243579.49</v>
      </c>
    </row>
    <row r="25" spans="1:8" s="22" customFormat="1" x14ac:dyDescent="0.6">
      <c r="A25" s="23"/>
      <c r="B25" s="24" t="s">
        <v>157</v>
      </c>
      <c r="C25" s="25" t="s">
        <v>156</v>
      </c>
      <c r="D25" s="26"/>
      <c r="E25" s="26">
        <v>12428467.27</v>
      </c>
    </row>
    <row r="26" spans="1:8" ht="25.5" thickBot="1" x14ac:dyDescent="0.65">
      <c r="D26" s="28">
        <f>SUM(D6:D23)</f>
        <v>30651818.219999999</v>
      </c>
      <c r="E26" s="28">
        <f>SUM(E7:E25)</f>
        <v>30651818.219999999</v>
      </c>
      <c r="F26" s="17">
        <f>D26-E26</f>
        <v>0</v>
      </c>
    </row>
    <row r="27" spans="1:8" ht="25.5" thickTop="1" x14ac:dyDescent="0.6">
      <c r="D27" s="29"/>
      <c r="E27" s="29"/>
    </row>
    <row r="29" spans="1:8" x14ac:dyDescent="0.6">
      <c r="A29" s="2" t="s">
        <v>155</v>
      </c>
      <c r="D29" s="30" t="s">
        <v>154</v>
      </c>
      <c r="F29" s="30"/>
      <c r="G29" s="30"/>
      <c r="H29" s="30"/>
    </row>
    <row r="30" spans="1:8" x14ac:dyDescent="0.6">
      <c r="A30" s="2" t="s">
        <v>629</v>
      </c>
      <c r="D30" s="30" t="s">
        <v>153</v>
      </c>
      <c r="F30" s="30"/>
      <c r="G30" s="30"/>
      <c r="H30" s="30"/>
    </row>
    <row r="31" spans="1:8" x14ac:dyDescent="0.6">
      <c r="A31" s="2" t="s">
        <v>630</v>
      </c>
      <c r="D31" s="30" t="s">
        <v>152</v>
      </c>
      <c r="F31" s="30"/>
      <c r="G31" s="30"/>
      <c r="H31" s="30"/>
    </row>
    <row r="32" spans="1:8" x14ac:dyDescent="0.6">
      <c r="F32" s="30"/>
      <c r="G32" s="30"/>
      <c r="H32" s="30"/>
    </row>
    <row r="33" spans="2:8" x14ac:dyDescent="0.6">
      <c r="F33" s="30"/>
      <c r="G33" s="30"/>
      <c r="H33" s="30"/>
    </row>
    <row r="34" spans="2:8" x14ac:dyDescent="0.6">
      <c r="F34" s="30"/>
      <c r="G34" s="30"/>
      <c r="H34" s="30"/>
    </row>
    <row r="35" spans="2:8" x14ac:dyDescent="0.6">
      <c r="B35" s="30"/>
      <c r="C35" s="2"/>
      <c r="D35" s="27"/>
      <c r="F35" s="30"/>
      <c r="G35" s="30"/>
      <c r="H35" s="30"/>
    </row>
  </sheetData>
  <mergeCells count="5">
    <mergeCell ref="A1:E1"/>
    <mergeCell ref="A2:E2"/>
    <mergeCell ref="A3:E3"/>
    <mergeCell ref="A5:B5"/>
    <mergeCell ref="A6:B6"/>
  </mergeCells>
  <pageMargins left="0.9055118110236221" right="0.3149606299212598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4" zoomScaleNormal="100" zoomScaleSheetLayoutView="100" workbookViewId="0">
      <selection activeCell="F32" sqref="F32"/>
    </sheetView>
  </sheetViews>
  <sheetFormatPr defaultRowHeight="22.5" x14ac:dyDescent="0.55000000000000004"/>
  <cols>
    <col min="1" max="1" width="7.25" style="52" customWidth="1"/>
    <col min="2" max="2" width="3.875" style="52" customWidth="1"/>
    <col min="3" max="3" width="5.25" style="52" customWidth="1"/>
    <col min="4" max="4" width="5.875" style="52" customWidth="1"/>
    <col min="5" max="5" width="15.5" style="52" customWidth="1"/>
    <col min="6" max="6" width="11.25" style="52" customWidth="1"/>
    <col min="7" max="7" width="12.375" style="52" customWidth="1"/>
    <col min="8" max="8" width="12.25" style="52" bestFit="1" customWidth="1"/>
    <col min="9" max="9" width="11.125" style="52" bestFit="1" customWidth="1"/>
    <col min="10" max="11" width="12.25" style="52" bestFit="1" customWidth="1"/>
    <col min="12" max="16384" width="9" style="52"/>
  </cols>
  <sheetData>
    <row r="1" spans="1:11" x14ac:dyDescent="0.55000000000000004">
      <c r="A1" s="661" t="s">
        <v>0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</row>
    <row r="2" spans="1:11" x14ac:dyDescent="0.55000000000000004">
      <c r="A2" s="661" t="s">
        <v>85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</row>
    <row r="3" spans="1:11" x14ac:dyDescent="0.55000000000000004">
      <c r="A3" s="661" t="s">
        <v>496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</row>
    <row r="4" spans="1:11" x14ac:dyDescent="0.55000000000000004">
      <c r="A4" s="406"/>
      <c r="B4" s="406"/>
      <c r="C4" s="406"/>
      <c r="D4" s="406"/>
      <c r="E4" s="406"/>
      <c r="F4" s="406"/>
      <c r="G4" s="406"/>
      <c r="H4" s="406"/>
    </row>
    <row r="5" spans="1:11" s="54" customFormat="1" x14ac:dyDescent="0.55000000000000004">
      <c r="A5" s="662" t="s">
        <v>439</v>
      </c>
      <c r="B5" s="662"/>
      <c r="C5" s="54" t="s">
        <v>93</v>
      </c>
      <c r="F5" s="660">
        <v>2561</v>
      </c>
      <c r="G5" s="660"/>
      <c r="H5" s="660"/>
      <c r="I5" s="660">
        <v>2560</v>
      </c>
      <c r="J5" s="660"/>
      <c r="K5" s="660"/>
    </row>
    <row r="6" spans="1:11" x14ac:dyDescent="0.55000000000000004">
      <c r="A6" s="407" t="s">
        <v>105</v>
      </c>
      <c r="B6" s="408" t="s">
        <v>523</v>
      </c>
      <c r="C6" s="408"/>
      <c r="D6" s="409"/>
      <c r="E6" s="410"/>
      <c r="F6" s="579"/>
      <c r="G6" s="580"/>
      <c r="H6" s="581">
        <v>16545893.84</v>
      </c>
      <c r="I6" s="579"/>
      <c r="J6" s="580"/>
      <c r="K6" s="581">
        <v>14321651.43</v>
      </c>
    </row>
    <row r="7" spans="1:11" x14ac:dyDescent="0.55000000000000004">
      <c r="A7" s="411" t="s">
        <v>191</v>
      </c>
      <c r="C7" s="56"/>
      <c r="D7" s="56"/>
      <c r="E7" s="65"/>
      <c r="F7" s="582">
        <v>3964519.54</v>
      </c>
      <c r="G7" s="580"/>
      <c r="H7" s="583"/>
      <c r="I7" s="582">
        <v>2954153.88</v>
      </c>
      <c r="J7" s="580"/>
      <c r="K7" s="583"/>
    </row>
    <row r="8" spans="1:11" x14ac:dyDescent="0.55000000000000004">
      <c r="A8" s="597" t="s">
        <v>106</v>
      </c>
      <c r="B8" s="56" t="s">
        <v>765</v>
      </c>
      <c r="D8" s="56"/>
      <c r="E8" s="65"/>
      <c r="F8" s="579"/>
      <c r="G8" s="580"/>
      <c r="H8" s="583"/>
      <c r="I8" s="579"/>
      <c r="J8" s="580"/>
      <c r="K8" s="583"/>
    </row>
    <row r="9" spans="1:11" x14ac:dyDescent="0.55000000000000004">
      <c r="A9" s="598"/>
      <c r="B9" s="412" t="s">
        <v>107</v>
      </c>
      <c r="D9" s="56"/>
      <c r="E9" s="65"/>
      <c r="F9" s="584">
        <v>991129.89</v>
      </c>
      <c r="G9" s="580"/>
      <c r="H9" s="583"/>
      <c r="I9" s="584">
        <v>738538.47</v>
      </c>
      <c r="J9" s="580"/>
      <c r="K9" s="583"/>
    </row>
    <row r="10" spans="1:11" x14ac:dyDescent="0.55000000000000004">
      <c r="A10" s="597" t="s">
        <v>108</v>
      </c>
      <c r="B10" s="578" t="s">
        <v>448</v>
      </c>
      <c r="D10" s="56"/>
      <c r="E10" s="65"/>
      <c r="F10" s="579"/>
      <c r="G10" s="585">
        <f>F7-F9</f>
        <v>2973389.65</v>
      </c>
      <c r="H10" s="583"/>
      <c r="I10" s="579"/>
      <c r="J10" s="585">
        <v>2215615.41</v>
      </c>
      <c r="K10" s="583"/>
    </row>
    <row r="11" spans="1:11" x14ac:dyDescent="0.55000000000000004">
      <c r="A11" s="598"/>
      <c r="B11" s="56" t="s">
        <v>524</v>
      </c>
      <c r="D11" s="56"/>
      <c r="E11" s="65"/>
      <c r="F11" s="579"/>
      <c r="G11" s="586">
        <v>2815</v>
      </c>
      <c r="H11" s="583"/>
      <c r="I11" s="579"/>
      <c r="J11" s="586">
        <v>2160</v>
      </c>
      <c r="K11" s="583"/>
    </row>
    <row r="12" spans="1:11" x14ac:dyDescent="0.55000000000000004">
      <c r="A12" s="598"/>
      <c r="B12" s="56" t="s">
        <v>528</v>
      </c>
      <c r="D12" s="56"/>
      <c r="E12" s="65"/>
      <c r="F12" s="579"/>
      <c r="G12" s="586">
        <v>371481</v>
      </c>
      <c r="H12" s="587"/>
      <c r="I12" s="579"/>
      <c r="J12" s="586">
        <v>6467</v>
      </c>
      <c r="K12" s="583"/>
    </row>
    <row r="13" spans="1:11" x14ac:dyDescent="0.55000000000000004">
      <c r="A13" s="597" t="s">
        <v>106</v>
      </c>
      <c r="B13" s="56" t="s">
        <v>525</v>
      </c>
      <c r="D13" s="56"/>
      <c r="E13" s="65"/>
      <c r="F13" s="579"/>
      <c r="G13" s="586">
        <v>5650000</v>
      </c>
      <c r="H13" s="589" t="s">
        <v>774</v>
      </c>
      <c r="I13" s="590"/>
      <c r="J13" s="599">
        <v>0</v>
      </c>
      <c r="K13" s="587">
        <f>SUM(J9:J12)</f>
        <v>2224242.41</v>
      </c>
    </row>
    <row r="14" spans="1:11" s="54" customFormat="1" ht="24" x14ac:dyDescent="0.65">
      <c r="A14" s="414" t="s">
        <v>526</v>
      </c>
      <c r="B14" s="415"/>
      <c r="C14" s="415"/>
      <c r="D14" s="415"/>
      <c r="E14" s="416"/>
      <c r="F14" s="591"/>
      <c r="G14" s="592"/>
      <c r="H14" s="596">
        <f>H6+H13</f>
        <v>14243579.49</v>
      </c>
      <c r="I14" s="591"/>
      <c r="J14" s="592"/>
      <c r="K14" s="596">
        <f>K6+K13</f>
        <v>16545893.84</v>
      </c>
    </row>
    <row r="16" spans="1:11" x14ac:dyDescent="0.55000000000000004">
      <c r="B16" s="422" t="s">
        <v>93</v>
      </c>
      <c r="C16" s="52" t="s">
        <v>527</v>
      </c>
      <c r="G16" s="433">
        <v>2561</v>
      </c>
      <c r="J16" s="433">
        <v>2560</v>
      </c>
    </row>
    <row r="17" spans="1:10" x14ac:dyDescent="0.55000000000000004">
      <c r="B17" s="417">
        <v>1</v>
      </c>
      <c r="C17" s="52" t="s">
        <v>109</v>
      </c>
      <c r="G17" s="586">
        <v>65630</v>
      </c>
      <c r="H17" s="593"/>
      <c r="I17" s="593"/>
      <c r="J17" s="594">
        <v>96380</v>
      </c>
    </row>
    <row r="18" spans="1:10" x14ac:dyDescent="0.55000000000000004">
      <c r="B18" s="417">
        <v>2</v>
      </c>
      <c r="C18" s="52" t="s">
        <v>110</v>
      </c>
      <c r="G18" s="588">
        <f>H14-G17</f>
        <v>14177949.49</v>
      </c>
      <c r="H18" s="593"/>
      <c r="I18" s="593"/>
      <c r="J18" s="588">
        <v>16449513.84</v>
      </c>
    </row>
    <row r="19" spans="1:10" ht="23.25" thickBot="1" x14ac:dyDescent="0.6">
      <c r="G19" s="595">
        <f>SUM(G17:G18)</f>
        <v>14243579.49</v>
      </c>
      <c r="H19" s="593"/>
      <c r="I19" s="593"/>
      <c r="J19" s="595">
        <f>SUM(J17:J18)</f>
        <v>16545893.84</v>
      </c>
    </row>
    <row r="20" spans="1:10" ht="23.25" thickTop="1" x14ac:dyDescent="0.55000000000000004">
      <c r="B20" s="417"/>
      <c r="H20" s="419"/>
    </row>
    <row r="21" spans="1:10" ht="26.25" customHeight="1" x14ac:dyDescent="0.55000000000000004"/>
    <row r="22" spans="1:10" x14ac:dyDescent="0.55000000000000004">
      <c r="A22" s="420"/>
      <c r="B22" s="420"/>
      <c r="E22" s="421"/>
    </row>
    <row r="23" spans="1:10" x14ac:dyDescent="0.55000000000000004">
      <c r="A23" s="421"/>
      <c r="B23" s="421"/>
      <c r="E23" s="421"/>
    </row>
    <row r="24" spans="1:10" x14ac:dyDescent="0.55000000000000004">
      <c r="A24" s="421"/>
      <c r="B24" s="421"/>
      <c r="E24" s="421"/>
    </row>
  </sheetData>
  <mergeCells count="6">
    <mergeCell ref="I5:K5"/>
    <mergeCell ref="F5:H5"/>
    <mergeCell ref="A1:K1"/>
    <mergeCell ref="A2:K2"/>
    <mergeCell ref="A3:K3"/>
    <mergeCell ref="A5:B5"/>
  </mergeCells>
  <printOptions horizontalCentered="1"/>
  <pageMargins left="0.70866141732283472" right="0.31496062992125984" top="0.55118110236220474" bottom="0.35433070866141736" header="0.31496062992125984" footer="0.31496062992125984"/>
  <pageSetup paperSize="9" scale="79" orientation="portrait" verticalDpi="0" r:id="rId1"/>
  <colBreaks count="1" manualBreakCount="1">
    <brk id="11" max="2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6"/>
  <sheetViews>
    <sheetView topLeftCell="B1" zoomScale="80" zoomScaleNormal="80" zoomScaleSheetLayoutView="80" workbookViewId="0">
      <selection activeCell="L11" sqref="L11"/>
    </sheetView>
  </sheetViews>
  <sheetFormatPr defaultRowHeight="27" customHeight="1" x14ac:dyDescent="0.2"/>
  <cols>
    <col min="1" max="1" width="25.5" style="436" customWidth="1"/>
    <col min="2" max="2" width="14" style="436" customWidth="1"/>
    <col min="3" max="3" width="13.25" style="436" customWidth="1"/>
    <col min="4" max="4" width="12.25" style="436" bestFit="1" customWidth="1"/>
    <col min="5" max="5" width="13.625" style="436" bestFit="1" customWidth="1"/>
    <col min="6" max="6" width="13.25" style="436" customWidth="1"/>
    <col min="7" max="7" width="11.5" style="436" customWidth="1"/>
    <col min="8" max="8" width="13.5" style="436" bestFit="1" customWidth="1"/>
    <col min="9" max="9" width="11.625" style="436" customWidth="1"/>
    <col min="10" max="10" width="12.5" style="436" customWidth="1"/>
    <col min="11" max="11" width="11.625" style="436" customWidth="1"/>
    <col min="12" max="12" width="11.5" style="436" customWidth="1"/>
    <col min="13" max="13" width="12.125" style="436" customWidth="1"/>
    <col min="14" max="14" width="11.125" style="436" customWidth="1"/>
    <col min="15" max="15" width="11" style="436" customWidth="1"/>
    <col min="16" max="16" width="12.25" style="436" customWidth="1"/>
    <col min="17" max="16384" width="9" style="436"/>
  </cols>
  <sheetData>
    <row r="1" spans="1:16" ht="27" customHeight="1" x14ac:dyDescent="0.2">
      <c r="A1" s="663" t="s">
        <v>0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</row>
    <row r="2" spans="1:16" ht="27" customHeight="1" x14ac:dyDescent="0.2">
      <c r="A2" s="663" t="s">
        <v>72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</row>
    <row r="3" spans="1:16" ht="27" customHeight="1" x14ac:dyDescent="0.2">
      <c r="A3" s="663" t="s">
        <v>486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</row>
    <row r="4" spans="1:16" s="444" customFormat="1" ht="80.25" customHeight="1" x14ac:dyDescent="0.2">
      <c r="A4" s="437" t="s">
        <v>71</v>
      </c>
      <c r="B4" s="437" t="s">
        <v>4</v>
      </c>
      <c r="C4" s="438" t="s">
        <v>369</v>
      </c>
      <c r="D4" s="439" t="s">
        <v>775</v>
      </c>
      <c r="E4" s="437" t="s">
        <v>6</v>
      </c>
      <c r="F4" s="438" t="s">
        <v>468</v>
      </c>
      <c r="G4" s="438" t="s">
        <v>469</v>
      </c>
      <c r="H4" s="438" t="s">
        <v>464</v>
      </c>
      <c r="I4" s="438" t="s">
        <v>465</v>
      </c>
      <c r="J4" s="438" t="s">
        <v>470</v>
      </c>
      <c r="K4" s="438" t="s">
        <v>471</v>
      </c>
      <c r="L4" s="438" t="s">
        <v>472</v>
      </c>
      <c r="M4" s="438" t="s">
        <v>473</v>
      </c>
      <c r="N4" s="438" t="s">
        <v>466</v>
      </c>
      <c r="O4" s="438" t="s">
        <v>474</v>
      </c>
      <c r="P4" s="438" t="s">
        <v>467</v>
      </c>
    </row>
    <row r="5" spans="1:16" ht="27" customHeight="1" x14ac:dyDescent="0.2">
      <c r="A5" s="440" t="s">
        <v>63</v>
      </c>
      <c r="B5" s="441"/>
      <c r="C5" s="441"/>
      <c r="D5" s="441"/>
      <c r="E5" s="441"/>
      <c r="F5" s="442"/>
      <c r="G5" s="442"/>
      <c r="H5" s="442"/>
      <c r="I5" s="442"/>
      <c r="J5" s="442"/>
      <c r="K5" s="442"/>
      <c r="L5" s="442"/>
      <c r="M5" s="443"/>
      <c r="N5" s="443"/>
      <c r="O5" s="443"/>
      <c r="P5" s="443"/>
    </row>
    <row r="6" spans="1:16" ht="27" customHeight="1" x14ac:dyDescent="0.2">
      <c r="A6" s="445" t="s">
        <v>370</v>
      </c>
      <c r="B6" s="446">
        <v>9964000</v>
      </c>
      <c r="C6" s="447">
        <f t="shared" ref="C6:C16" si="0">SUM(F6:P6)</f>
        <v>9125690</v>
      </c>
      <c r="D6" s="447">
        <v>0</v>
      </c>
      <c r="E6" s="448">
        <f t="shared" ref="E6:E16" si="1">SUM(C6:C6)</f>
        <v>9125690</v>
      </c>
      <c r="F6" s="446">
        <v>0</v>
      </c>
      <c r="G6" s="446">
        <v>0</v>
      </c>
      <c r="H6" s="446">
        <v>0</v>
      </c>
      <c r="I6" s="446">
        <v>0</v>
      </c>
      <c r="J6" s="446">
        <v>0</v>
      </c>
      <c r="K6" s="446">
        <v>0</v>
      </c>
      <c r="L6" s="446">
        <v>0</v>
      </c>
      <c r="M6" s="446">
        <v>0</v>
      </c>
      <c r="N6" s="446">
        <v>0</v>
      </c>
      <c r="O6" s="446">
        <v>0</v>
      </c>
      <c r="P6" s="446">
        <v>9125690</v>
      </c>
    </row>
    <row r="7" spans="1:16" ht="27" customHeight="1" x14ac:dyDescent="0.2">
      <c r="A7" s="449" t="s">
        <v>195</v>
      </c>
      <c r="B7" s="446">
        <v>2484720</v>
      </c>
      <c r="C7" s="447">
        <f t="shared" si="0"/>
        <v>2383920</v>
      </c>
      <c r="D7" s="447">
        <v>0</v>
      </c>
      <c r="E7" s="448">
        <f t="shared" si="1"/>
        <v>2383920</v>
      </c>
      <c r="F7" s="450">
        <v>2383920</v>
      </c>
      <c r="G7" s="448">
        <v>0</v>
      </c>
      <c r="H7" s="448">
        <v>0</v>
      </c>
      <c r="I7" s="448">
        <v>0</v>
      </c>
      <c r="J7" s="448">
        <v>0</v>
      </c>
      <c r="K7" s="448">
        <v>0</v>
      </c>
      <c r="L7" s="448">
        <v>0</v>
      </c>
      <c r="M7" s="451">
        <v>0</v>
      </c>
      <c r="N7" s="451">
        <v>0</v>
      </c>
      <c r="O7" s="451">
        <v>0</v>
      </c>
      <c r="P7" s="451">
        <v>0</v>
      </c>
    </row>
    <row r="8" spans="1:16" ht="27" customHeight="1" x14ac:dyDescent="0.2">
      <c r="A8" s="449" t="s">
        <v>371</v>
      </c>
      <c r="B8" s="446">
        <v>11603280</v>
      </c>
      <c r="C8" s="447">
        <f t="shared" si="0"/>
        <v>9820219</v>
      </c>
      <c r="D8" s="447">
        <v>0</v>
      </c>
      <c r="E8" s="448">
        <f t="shared" si="1"/>
        <v>9820219</v>
      </c>
      <c r="F8" s="450">
        <v>5111724</v>
      </c>
      <c r="G8" s="448">
        <v>0</v>
      </c>
      <c r="H8" s="448">
        <v>2449080</v>
      </c>
      <c r="I8" s="448">
        <v>0</v>
      </c>
      <c r="J8" s="448">
        <v>0</v>
      </c>
      <c r="K8" s="448">
        <v>543600</v>
      </c>
      <c r="L8" s="448">
        <v>0</v>
      </c>
      <c r="M8" s="451">
        <v>1413175</v>
      </c>
      <c r="N8" s="451">
        <v>302640</v>
      </c>
      <c r="O8" s="451">
        <v>0</v>
      </c>
      <c r="P8" s="451">
        <v>0</v>
      </c>
    </row>
    <row r="9" spans="1:16" ht="27" customHeight="1" x14ac:dyDescent="0.2">
      <c r="A9" s="449" t="s">
        <v>13</v>
      </c>
      <c r="B9" s="446">
        <v>1262400</v>
      </c>
      <c r="C9" s="447">
        <f t="shared" si="0"/>
        <v>1057080</v>
      </c>
      <c r="D9" s="447">
        <v>0</v>
      </c>
      <c r="E9" s="448">
        <f t="shared" si="1"/>
        <v>1057080</v>
      </c>
      <c r="F9" s="448">
        <v>447320</v>
      </c>
      <c r="G9" s="448">
        <v>103320</v>
      </c>
      <c r="H9" s="448">
        <v>228030</v>
      </c>
      <c r="I9" s="448">
        <v>0</v>
      </c>
      <c r="J9" s="448">
        <v>0</v>
      </c>
      <c r="K9" s="448">
        <v>42050</v>
      </c>
      <c r="L9" s="448">
        <v>0</v>
      </c>
      <c r="M9" s="451">
        <v>210890</v>
      </c>
      <c r="N9" s="451">
        <v>25470</v>
      </c>
      <c r="O9" s="451">
        <v>0</v>
      </c>
      <c r="P9" s="451">
        <v>0</v>
      </c>
    </row>
    <row r="10" spans="1:16" ht="27" customHeight="1" x14ac:dyDescent="0.2">
      <c r="A10" s="449" t="s">
        <v>372</v>
      </c>
      <c r="B10" s="446">
        <v>3920860</v>
      </c>
      <c r="C10" s="447">
        <f t="shared" si="0"/>
        <v>3082673.51</v>
      </c>
      <c r="D10" s="447">
        <v>0</v>
      </c>
      <c r="E10" s="448">
        <f t="shared" si="1"/>
        <v>3082673.51</v>
      </c>
      <c r="F10" s="448">
        <v>625667.51</v>
      </c>
      <c r="G10" s="448">
        <v>55250</v>
      </c>
      <c r="H10" s="450">
        <v>1042238</v>
      </c>
      <c r="I10" s="448">
        <v>484660</v>
      </c>
      <c r="J10" s="448">
        <v>323000</v>
      </c>
      <c r="K10" s="448">
        <v>147444</v>
      </c>
      <c r="L10" s="448">
        <v>219600</v>
      </c>
      <c r="M10" s="451">
        <v>39004</v>
      </c>
      <c r="N10" s="451">
        <v>145810</v>
      </c>
      <c r="O10" s="451">
        <v>0</v>
      </c>
      <c r="P10" s="451">
        <v>0</v>
      </c>
    </row>
    <row r="11" spans="1:16" ht="27" customHeight="1" x14ac:dyDescent="0.2">
      <c r="A11" s="449" t="s">
        <v>14</v>
      </c>
      <c r="B11" s="446">
        <v>2595640</v>
      </c>
      <c r="C11" s="447">
        <f t="shared" si="0"/>
        <v>2316052.94</v>
      </c>
      <c r="D11" s="447">
        <v>0</v>
      </c>
      <c r="E11" s="448">
        <f t="shared" si="1"/>
        <v>2316052.94</v>
      </c>
      <c r="F11" s="448">
        <v>353939</v>
      </c>
      <c r="G11" s="448">
        <v>4800</v>
      </c>
      <c r="H11" s="450">
        <v>1335156.94</v>
      </c>
      <c r="I11" s="448">
        <v>134500</v>
      </c>
      <c r="J11" s="448">
        <v>0</v>
      </c>
      <c r="K11" s="448">
        <v>8029</v>
      </c>
      <c r="L11" s="448">
        <v>50000</v>
      </c>
      <c r="M11" s="451">
        <v>256636</v>
      </c>
      <c r="N11" s="451">
        <v>4992</v>
      </c>
      <c r="O11" s="451">
        <v>168000</v>
      </c>
      <c r="P11" s="451">
        <v>0</v>
      </c>
    </row>
    <row r="12" spans="1:16" ht="27" customHeight="1" x14ac:dyDescent="0.2">
      <c r="A12" s="449" t="s">
        <v>373</v>
      </c>
      <c r="B12" s="446">
        <v>792000</v>
      </c>
      <c r="C12" s="447">
        <f t="shared" si="0"/>
        <v>664359.11</v>
      </c>
      <c r="D12" s="447">
        <v>0</v>
      </c>
      <c r="E12" s="448">
        <f t="shared" si="1"/>
        <v>664359.11</v>
      </c>
      <c r="F12" s="448">
        <v>218073.75</v>
      </c>
      <c r="G12" s="448">
        <v>0</v>
      </c>
      <c r="H12" s="448">
        <v>23378.94</v>
      </c>
      <c r="I12" s="448">
        <v>0</v>
      </c>
      <c r="J12" s="448">
        <v>0</v>
      </c>
      <c r="K12" s="448">
        <v>0</v>
      </c>
      <c r="L12" s="448">
        <v>0</v>
      </c>
      <c r="M12" s="451">
        <v>0</v>
      </c>
      <c r="N12" s="451">
        <v>0</v>
      </c>
      <c r="O12" s="451">
        <v>422906.42</v>
      </c>
      <c r="P12" s="451">
        <v>0</v>
      </c>
    </row>
    <row r="13" spans="1:16" ht="27" customHeight="1" x14ac:dyDescent="0.2">
      <c r="A13" s="449" t="s">
        <v>705</v>
      </c>
      <c r="B13" s="446">
        <v>250100</v>
      </c>
      <c r="C13" s="447">
        <f t="shared" si="0"/>
        <v>248000</v>
      </c>
      <c r="D13" s="447">
        <v>0</v>
      </c>
      <c r="E13" s="448">
        <f t="shared" si="1"/>
        <v>248000</v>
      </c>
      <c r="F13" s="448">
        <v>116200</v>
      </c>
      <c r="G13" s="448"/>
      <c r="H13" s="448">
        <v>3500</v>
      </c>
      <c r="I13" s="448">
        <v>30700</v>
      </c>
      <c r="J13" s="448">
        <v>0</v>
      </c>
      <c r="K13" s="448">
        <v>0</v>
      </c>
      <c r="L13" s="448"/>
      <c r="M13" s="451">
        <v>57500</v>
      </c>
      <c r="N13" s="451">
        <v>40100</v>
      </c>
      <c r="O13" s="451">
        <v>0</v>
      </c>
      <c r="P13" s="451">
        <v>0</v>
      </c>
    </row>
    <row r="14" spans="1:16" ht="27" customHeight="1" x14ac:dyDescent="0.2">
      <c r="A14" s="449" t="s">
        <v>706</v>
      </c>
      <c r="B14" s="446">
        <v>4410000</v>
      </c>
      <c r="C14" s="447">
        <f t="shared" si="0"/>
        <v>4317500</v>
      </c>
      <c r="D14" s="447">
        <v>0</v>
      </c>
      <c r="E14" s="448">
        <f t="shared" si="1"/>
        <v>4317500</v>
      </c>
      <c r="F14" s="448">
        <v>0</v>
      </c>
      <c r="G14" s="448">
        <v>0</v>
      </c>
      <c r="H14" s="448">
        <v>199500</v>
      </c>
      <c r="I14" s="448">
        <v>0</v>
      </c>
      <c r="J14" s="448">
        <v>0</v>
      </c>
      <c r="K14" s="448">
        <v>0</v>
      </c>
      <c r="L14" s="448">
        <v>0</v>
      </c>
      <c r="M14" s="478">
        <v>4094000</v>
      </c>
      <c r="N14" s="451">
        <v>24000</v>
      </c>
      <c r="O14" s="451">
        <v>0</v>
      </c>
      <c r="P14" s="451">
        <v>0</v>
      </c>
    </row>
    <row r="15" spans="1:16" ht="27" customHeight="1" x14ac:dyDescent="0.2">
      <c r="A15" s="449" t="s">
        <v>18</v>
      </c>
      <c r="B15" s="446">
        <v>20000</v>
      </c>
      <c r="C15" s="447">
        <f t="shared" si="0"/>
        <v>10000</v>
      </c>
      <c r="D15" s="447">
        <v>0</v>
      </c>
      <c r="E15" s="448">
        <f t="shared" si="1"/>
        <v>10000</v>
      </c>
      <c r="F15" s="448">
        <v>10000</v>
      </c>
      <c r="G15" s="448">
        <v>0</v>
      </c>
      <c r="H15" s="448">
        <v>0</v>
      </c>
      <c r="I15" s="448">
        <v>0</v>
      </c>
      <c r="J15" s="448">
        <v>0</v>
      </c>
      <c r="K15" s="448">
        <v>0</v>
      </c>
      <c r="L15" s="448">
        <v>0</v>
      </c>
      <c r="M15" s="451">
        <v>0</v>
      </c>
      <c r="N15" s="451">
        <v>0</v>
      </c>
      <c r="O15" s="451">
        <v>0</v>
      </c>
      <c r="P15" s="451">
        <v>0</v>
      </c>
    </row>
    <row r="16" spans="1:16" ht="27" customHeight="1" x14ac:dyDescent="0.2">
      <c r="A16" s="452" t="s">
        <v>8</v>
      </c>
      <c r="B16" s="446">
        <v>3197000</v>
      </c>
      <c r="C16" s="447">
        <f t="shared" si="0"/>
        <v>3037389.27</v>
      </c>
      <c r="D16" s="447">
        <v>0</v>
      </c>
      <c r="E16" s="454">
        <f t="shared" si="1"/>
        <v>3037389.27</v>
      </c>
      <c r="F16" s="454">
        <v>0</v>
      </c>
      <c r="G16" s="454">
        <v>0</v>
      </c>
      <c r="H16" s="454">
        <v>2245000</v>
      </c>
      <c r="I16" s="454">
        <v>220000</v>
      </c>
      <c r="J16" s="454">
        <v>567389.27</v>
      </c>
      <c r="K16" s="454">
        <v>5000</v>
      </c>
      <c r="L16" s="454">
        <v>0</v>
      </c>
      <c r="M16" s="455">
        <v>0</v>
      </c>
      <c r="N16" s="455">
        <v>0</v>
      </c>
      <c r="O16" s="455">
        <v>0</v>
      </c>
      <c r="P16" s="455">
        <v>0</v>
      </c>
    </row>
    <row r="17" spans="1:16" s="463" customFormat="1" ht="27" customHeight="1" x14ac:dyDescent="0.2">
      <c r="A17" s="456" t="s">
        <v>440</v>
      </c>
      <c r="B17" s="457">
        <f>SUM(B6:B16)</f>
        <v>40500000</v>
      </c>
      <c r="C17" s="458">
        <f>SUM(C6:C16)</f>
        <v>36062883.829999998</v>
      </c>
      <c r="D17" s="458">
        <f>SUM(D6:D16)</f>
        <v>0</v>
      </c>
      <c r="E17" s="458">
        <f>SUM(E6:E16)</f>
        <v>36062883.829999998</v>
      </c>
      <c r="F17" s="457">
        <f t="shared" ref="F17:O17" si="2">SUM(F7:F16)</f>
        <v>9266844.2599999998</v>
      </c>
      <c r="G17" s="457">
        <f t="shared" si="2"/>
        <v>163370</v>
      </c>
      <c r="H17" s="457">
        <f t="shared" si="2"/>
        <v>7525883.8799999999</v>
      </c>
      <c r="I17" s="457">
        <f t="shared" si="2"/>
        <v>869860</v>
      </c>
      <c r="J17" s="457">
        <f t="shared" si="2"/>
        <v>890389.27</v>
      </c>
      <c r="K17" s="457">
        <f t="shared" si="2"/>
        <v>746123</v>
      </c>
      <c r="L17" s="457">
        <f t="shared" si="2"/>
        <v>269600</v>
      </c>
      <c r="M17" s="460">
        <f t="shared" si="2"/>
        <v>6071205</v>
      </c>
      <c r="N17" s="460">
        <f t="shared" si="2"/>
        <v>543012</v>
      </c>
      <c r="O17" s="460">
        <f t="shared" si="2"/>
        <v>590906.41999999993</v>
      </c>
      <c r="P17" s="460">
        <f>SUM(P6:P16)</f>
        <v>9125690</v>
      </c>
    </row>
    <row r="18" spans="1:16" ht="27" customHeight="1" x14ac:dyDescent="0.2">
      <c r="A18" s="461" t="s">
        <v>64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</row>
    <row r="19" spans="1:16" ht="27" customHeight="1" x14ac:dyDescent="0.2">
      <c r="A19" s="464" t="s">
        <v>65</v>
      </c>
      <c r="B19" s="448">
        <v>95000</v>
      </c>
      <c r="C19" s="447">
        <v>105049.04</v>
      </c>
      <c r="D19" s="448">
        <v>0</v>
      </c>
      <c r="E19" s="448">
        <f t="shared" ref="E19:E25" si="3">SUM(C19:C19)</f>
        <v>105049.04</v>
      </c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</row>
    <row r="20" spans="1:16" ht="27" customHeight="1" x14ac:dyDescent="0.2">
      <c r="A20" s="465" t="s">
        <v>66</v>
      </c>
      <c r="B20" s="448">
        <v>240000</v>
      </c>
      <c r="C20" s="447">
        <v>221072.8</v>
      </c>
      <c r="D20" s="448">
        <v>0</v>
      </c>
      <c r="E20" s="448">
        <f t="shared" si="3"/>
        <v>221072.8</v>
      </c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</row>
    <row r="21" spans="1:16" ht="27" customHeight="1" x14ac:dyDescent="0.2">
      <c r="A21" s="466" t="s">
        <v>255</v>
      </c>
      <c r="B21" s="448">
        <v>300000</v>
      </c>
      <c r="C21" s="447">
        <v>287871.27</v>
      </c>
      <c r="D21" s="448">
        <v>0</v>
      </c>
      <c r="E21" s="448">
        <f t="shared" si="3"/>
        <v>287871.27</v>
      </c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</row>
    <row r="22" spans="1:16" ht="27" customHeight="1" x14ac:dyDescent="0.2">
      <c r="A22" s="465" t="s">
        <v>67</v>
      </c>
      <c r="B22" s="448">
        <v>950000</v>
      </c>
      <c r="C22" s="447">
        <v>1014745</v>
      </c>
      <c r="D22" s="448">
        <v>0</v>
      </c>
      <c r="E22" s="448">
        <f t="shared" si="3"/>
        <v>1014745</v>
      </c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</row>
    <row r="23" spans="1:16" ht="27" customHeight="1" x14ac:dyDescent="0.2">
      <c r="A23" s="466" t="s">
        <v>68</v>
      </c>
      <c r="B23" s="448">
        <v>265000</v>
      </c>
      <c r="C23" s="447">
        <v>168140</v>
      </c>
      <c r="D23" s="448">
        <v>0</v>
      </c>
      <c r="E23" s="448">
        <f t="shared" si="3"/>
        <v>168140</v>
      </c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</row>
    <row r="24" spans="1:16" ht="27" customHeight="1" x14ac:dyDescent="0.2">
      <c r="A24" s="466" t="s">
        <v>69</v>
      </c>
      <c r="B24" s="448">
        <v>18150000</v>
      </c>
      <c r="C24" s="447">
        <v>19075076.109999999</v>
      </c>
      <c r="D24" s="448">
        <v>0</v>
      </c>
      <c r="E24" s="448">
        <f t="shared" si="3"/>
        <v>19075076.109999999</v>
      </c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</row>
    <row r="25" spans="1:16" ht="27" customHeight="1" x14ac:dyDescent="0.2">
      <c r="A25" s="466" t="s">
        <v>70</v>
      </c>
      <c r="B25" s="448">
        <v>20500000</v>
      </c>
      <c r="C25" s="447">
        <v>19155449.149999999</v>
      </c>
      <c r="D25" s="448">
        <v>0</v>
      </c>
      <c r="E25" s="448">
        <f t="shared" si="3"/>
        <v>19155449.149999999</v>
      </c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</row>
    <row r="26" spans="1:16" s="463" customFormat="1" ht="27" customHeight="1" x14ac:dyDescent="0.2">
      <c r="A26" s="467" t="s">
        <v>441</v>
      </c>
      <c r="B26" s="457">
        <f>SUM(B19:B25)</f>
        <v>40500000</v>
      </c>
      <c r="C26" s="458">
        <f>SUM(C19:C25)</f>
        <v>40027403.369999997</v>
      </c>
      <c r="D26" s="458">
        <f>SUM(D19:D25)</f>
        <v>0</v>
      </c>
      <c r="E26" s="458">
        <f>SUM(E19:E25)</f>
        <v>40027403.369999997</v>
      </c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</row>
    <row r="27" spans="1:16" ht="27" customHeight="1" thickBot="1" x14ac:dyDescent="0.25">
      <c r="A27" s="469" t="s">
        <v>442</v>
      </c>
      <c r="B27" s="470"/>
      <c r="C27" s="470"/>
      <c r="D27" s="471"/>
      <c r="E27" s="472">
        <f>C26-C17</f>
        <v>3964519.5399999991</v>
      </c>
      <c r="F27" s="479"/>
      <c r="G27" s="470"/>
      <c r="H27" s="470"/>
      <c r="I27" s="470"/>
      <c r="J27" s="470"/>
      <c r="K27" s="470"/>
      <c r="L27" s="470"/>
      <c r="M27" s="470"/>
      <c r="N27" s="470"/>
      <c r="O27" s="470"/>
      <c r="P27" s="470"/>
    </row>
    <row r="28" spans="1:16" ht="9.75" customHeight="1" thickTop="1" x14ac:dyDescent="0.2">
      <c r="A28" s="561"/>
      <c r="B28" s="562"/>
      <c r="C28" s="562"/>
      <c r="D28" s="563"/>
      <c r="E28" s="563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</row>
    <row r="29" spans="1:16" s="481" customFormat="1" ht="30.75" customHeight="1" x14ac:dyDescent="0.3">
      <c r="A29" s="480"/>
      <c r="B29" s="481" t="s">
        <v>707</v>
      </c>
      <c r="D29" s="436"/>
      <c r="H29" s="481" t="s">
        <v>710</v>
      </c>
      <c r="M29" s="665" t="s">
        <v>712</v>
      </c>
      <c r="N29" s="665"/>
      <c r="O29" s="665"/>
      <c r="P29" s="480"/>
    </row>
    <row r="30" spans="1:16" ht="27" customHeight="1" x14ac:dyDescent="0.2">
      <c r="A30" s="474"/>
      <c r="B30" s="664" t="s">
        <v>708</v>
      </c>
      <c r="C30" s="664"/>
      <c r="E30" s="474"/>
      <c r="F30" s="474"/>
      <c r="G30" s="474"/>
      <c r="H30" s="664" t="s">
        <v>709</v>
      </c>
      <c r="I30" s="664"/>
      <c r="J30" s="474"/>
      <c r="K30" s="474"/>
      <c r="L30" s="474"/>
      <c r="M30" s="664" t="s">
        <v>189</v>
      </c>
      <c r="N30" s="664"/>
      <c r="O30" s="664"/>
    </row>
    <row r="31" spans="1:16" ht="27" customHeight="1" x14ac:dyDescent="0.2">
      <c r="A31" s="474"/>
      <c r="B31" s="664" t="s">
        <v>150</v>
      </c>
      <c r="C31" s="664"/>
      <c r="D31" s="474"/>
      <c r="H31" s="664" t="s">
        <v>711</v>
      </c>
      <c r="I31" s="664"/>
      <c r="M31" s="664" t="s">
        <v>152</v>
      </c>
      <c r="N31" s="664"/>
      <c r="O31" s="664"/>
    </row>
    <row r="33" spans="4:4" ht="27" customHeight="1" x14ac:dyDescent="0.2">
      <c r="D33" s="474"/>
    </row>
    <row r="50" spans="4:4" ht="27" customHeight="1" x14ac:dyDescent="0.2">
      <c r="D50" s="438" t="s">
        <v>490</v>
      </c>
    </row>
    <row r="51" spans="4:4" ht="27" customHeight="1" x14ac:dyDescent="0.2">
      <c r="D51" s="441"/>
    </row>
    <row r="52" spans="4:4" ht="27" customHeight="1" x14ac:dyDescent="0.2">
      <c r="D52" s="447">
        <v>0</v>
      </c>
    </row>
    <row r="53" spans="4:4" ht="27" customHeight="1" x14ac:dyDescent="0.2">
      <c r="D53" s="447">
        <v>0</v>
      </c>
    </row>
    <row r="54" spans="4:4" ht="27" customHeight="1" x14ac:dyDescent="0.2">
      <c r="D54" s="447">
        <v>0</v>
      </c>
    </row>
    <row r="55" spans="4:4" ht="27" customHeight="1" x14ac:dyDescent="0.2">
      <c r="D55" s="447">
        <v>0</v>
      </c>
    </row>
    <row r="56" spans="4:4" ht="27" customHeight="1" x14ac:dyDescent="0.2">
      <c r="D56" s="447">
        <v>0</v>
      </c>
    </row>
    <row r="57" spans="4:4" ht="27" customHeight="1" x14ac:dyDescent="0.2">
      <c r="D57" s="447">
        <v>0</v>
      </c>
    </row>
    <row r="58" spans="4:4" ht="27" customHeight="1" x14ac:dyDescent="0.2">
      <c r="D58" s="447">
        <v>0</v>
      </c>
    </row>
    <row r="59" spans="4:4" ht="27" customHeight="1" x14ac:dyDescent="0.2">
      <c r="D59" s="447">
        <v>0</v>
      </c>
    </row>
    <row r="60" spans="4:4" ht="27" customHeight="1" x14ac:dyDescent="0.2">
      <c r="D60" s="447">
        <v>5650000</v>
      </c>
    </row>
    <row r="61" spans="4:4" ht="27" customHeight="1" x14ac:dyDescent="0.2">
      <c r="D61" s="447">
        <v>0</v>
      </c>
    </row>
    <row r="62" spans="4:4" ht="27" customHeight="1" x14ac:dyDescent="0.2">
      <c r="D62" s="447">
        <v>0</v>
      </c>
    </row>
    <row r="63" spans="4:4" ht="27" customHeight="1" x14ac:dyDescent="0.2">
      <c r="D63" s="458">
        <f>SUM(D52:D62)</f>
        <v>5650000</v>
      </c>
    </row>
    <row r="64" spans="4:4" ht="27" customHeight="1" x14ac:dyDescent="0.2">
      <c r="D64" s="462"/>
    </row>
    <row r="65" spans="4:4" ht="27" customHeight="1" x14ac:dyDescent="0.2">
      <c r="D65" s="448"/>
    </row>
    <row r="66" spans="4:4" ht="27" customHeight="1" x14ac:dyDescent="0.2">
      <c r="D66" s="448"/>
    </row>
    <row r="67" spans="4:4" ht="27" customHeight="1" x14ac:dyDescent="0.2">
      <c r="D67" s="448"/>
    </row>
    <row r="68" spans="4:4" ht="27" customHeight="1" x14ac:dyDescent="0.2">
      <c r="D68" s="448"/>
    </row>
    <row r="69" spans="4:4" ht="27" customHeight="1" x14ac:dyDescent="0.2">
      <c r="D69" s="448"/>
    </row>
    <row r="70" spans="4:4" ht="27" customHeight="1" x14ac:dyDescent="0.2">
      <c r="D70" s="448"/>
    </row>
    <row r="71" spans="4:4" ht="27" customHeight="1" x14ac:dyDescent="0.2">
      <c r="D71" s="448"/>
    </row>
    <row r="72" spans="4:4" ht="27" customHeight="1" x14ac:dyDescent="0.2">
      <c r="D72" s="458">
        <f>SUM(D65:D71)</f>
        <v>0</v>
      </c>
    </row>
    <row r="73" spans="4:4" ht="27" customHeight="1" x14ac:dyDescent="0.2">
      <c r="D73" s="457"/>
    </row>
    <row r="76" spans="4:4" ht="27" customHeight="1" x14ac:dyDescent="0.2">
      <c r="D76" s="474"/>
    </row>
  </sheetData>
  <mergeCells count="10">
    <mergeCell ref="A1:P1"/>
    <mergeCell ref="A2:P2"/>
    <mergeCell ref="A3:P3"/>
    <mergeCell ref="B30:C30"/>
    <mergeCell ref="B31:C31"/>
    <mergeCell ref="H30:I30"/>
    <mergeCell ref="H31:I31"/>
    <mergeCell ref="M31:O31"/>
    <mergeCell ref="M30:O30"/>
    <mergeCell ref="M29:O29"/>
  </mergeCells>
  <printOptions horizontalCentered="1"/>
  <pageMargins left="0.9055118110236221" right="0.11811023622047245" top="0.55118110236220474" bottom="0.35433070866141736" header="0.31496062992125984" footer="0.31496062992125984"/>
  <pageSetup paperSize="9" scale="6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="80" zoomScaleNormal="80" workbookViewId="0">
      <selection activeCell="O4" sqref="O4"/>
    </sheetView>
  </sheetViews>
  <sheetFormatPr defaultRowHeight="19.5" x14ac:dyDescent="0.2"/>
  <cols>
    <col min="1" max="1" width="24.125" style="436" customWidth="1"/>
    <col min="2" max="2" width="14.125" style="436" customWidth="1"/>
    <col min="3" max="3" width="13.5" style="436" customWidth="1"/>
    <col min="4" max="4" width="12.25" style="436" bestFit="1" customWidth="1"/>
    <col min="5" max="5" width="14.25" style="436" customWidth="1"/>
    <col min="6" max="6" width="12.125" style="436" customWidth="1"/>
    <col min="7" max="7" width="14.125" style="436" customWidth="1"/>
    <col min="8" max="8" width="12.75" style="436" customWidth="1"/>
    <col min="9" max="9" width="11.875" style="436" customWidth="1"/>
    <col min="10" max="10" width="13" style="436" customWidth="1"/>
    <col min="11" max="11" width="11.375" style="436" customWidth="1"/>
    <col min="12" max="12" width="11.875" style="436" customWidth="1"/>
    <col min="13" max="13" width="12.375" style="436" customWidth="1"/>
    <col min="14" max="14" width="11.375" style="436" customWidth="1"/>
    <col min="15" max="15" width="13" style="436" customWidth="1"/>
    <col min="16" max="16" width="11" style="436" customWidth="1"/>
    <col min="17" max="17" width="11.25" style="436" customWidth="1"/>
    <col min="18" max="18" width="11.875" style="436" customWidth="1"/>
    <col min="19" max="16384" width="9" style="436"/>
  </cols>
  <sheetData>
    <row r="1" spans="1:18" x14ac:dyDescent="0.2">
      <c r="A1" s="663" t="s">
        <v>0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</row>
    <row r="2" spans="1:18" x14ac:dyDescent="0.2">
      <c r="A2" s="663" t="s">
        <v>73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</row>
    <row r="3" spans="1:18" x14ac:dyDescent="0.2">
      <c r="A3" s="663" t="s">
        <v>463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</row>
    <row r="4" spans="1:18" ht="75" x14ac:dyDescent="0.2">
      <c r="A4" s="437" t="s">
        <v>71</v>
      </c>
      <c r="B4" s="437" t="s">
        <v>4</v>
      </c>
      <c r="C4" s="438" t="s">
        <v>369</v>
      </c>
      <c r="D4" s="438" t="s">
        <v>775</v>
      </c>
      <c r="E4" s="437" t="s">
        <v>6</v>
      </c>
      <c r="F4" s="438" t="s">
        <v>490</v>
      </c>
      <c r="G4" s="437" t="s">
        <v>6</v>
      </c>
      <c r="H4" s="439" t="s">
        <v>468</v>
      </c>
      <c r="I4" s="439" t="s">
        <v>469</v>
      </c>
      <c r="J4" s="439" t="s">
        <v>464</v>
      </c>
      <c r="K4" s="439" t="s">
        <v>465</v>
      </c>
      <c r="L4" s="439" t="s">
        <v>470</v>
      </c>
      <c r="M4" s="439" t="s">
        <v>471</v>
      </c>
      <c r="N4" s="439" t="s">
        <v>472</v>
      </c>
      <c r="O4" s="439" t="s">
        <v>473</v>
      </c>
      <c r="P4" s="439" t="s">
        <v>466</v>
      </c>
      <c r="Q4" s="439" t="s">
        <v>474</v>
      </c>
      <c r="R4" s="439" t="s">
        <v>467</v>
      </c>
    </row>
    <row r="5" spans="1:18" s="444" customFormat="1" x14ac:dyDescent="0.2">
      <c r="A5" s="440" t="s">
        <v>63</v>
      </c>
      <c r="B5" s="441"/>
      <c r="C5" s="441"/>
      <c r="D5" s="441"/>
      <c r="E5" s="442"/>
      <c r="F5" s="441"/>
      <c r="G5" s="442"/>
      <c r="H5" s="442"/>
      <c r="I5" s="442"/>
      <c r="J5" s="442"/>
      <c r="K5" s="442"/>
      <c r="L5" s="442"/>
      <c r="M5" s="442"/>
      <c r="N5" s="442"/>
      <c r="O5" s="443"/>
      <c r="P5" s="443"/>
      <c r="Q5" s="443"/>
      <c r="R5" s="443"/>
    </row>
    <row r="6" spans="1:18" x14ac:dyDescent="0.2">
      <c r="A6" s="445" t="s">
        <v>370</v>
      </c>
      <c r="B6" s="446">
        <v>9964000</v>
      </c>
      <c r="C6" s="447">
        <f>E6-D6</f>
        <v>9125690</v>
      </c>
      <c r="D6" s="447">
        <v>0</v>
      </c>
      <c r="E6" s="448">
        <f>SUM(H6:R6)</f>
        <v>9125690</v>
      </c>
      <c r="F6" s="447">
        <v>0</v>
      </c>
      <c r="G6" s="448">
        <f>E6+F6</f>
        <v>9125690</v>
      </c>
      <c r="H6" s="446">
        <v>0</v>
      </c>
      <c r="I6" s="446">
        <v>0</v>
      </c>
      <c r="J6" s="446">
        <v>0</v>
      </c>
      <c r="K6" s="446">
        <v>0</v>
      </c>
      <c r="L6" s="446">
        <v>0</v>
      </c>
      <c r="M6" s="446">
        <v>0</v>
      </c>
      <c r="N6" s="446">
        <v>0</v>
      </c>
      <c r="O6" s="446">
        <v>0</v>
      </c>
      <c r="P6" s="446">
        <v>0</v>
      </c>
      <c r="Q6" s="446">
        <v>0</v>
      </c>
      <c r="R6" s="446">
        <v>9125690</v>
      </c>
    </row>
    <row r="7" spans="1:18" x14ac:dyDescent="0.2">
      <c r="A7" s="449" t="s">
        <v>195</v>
      </c>
      <c r="B7" s="446">
        <v>2484720</v>
      </c>
      <c r="C7" s="447">
        <f t="shared" ref="C7:C16" si="0">E7-D7</f>
        <v>2383920</v>
      </c>
      <c r="D7" s="447">
        <v>0</v>
      </c>
      <c r="E7" s="448">
        <f t="shared" ref="E7:E16" si="1">SUM(H7:R7)</f>
        <v>2383920</v>
      </c>
      <c r="F7" s="447">
        <v>0</v>
      </c>
      <c r="G7" s="448">
        <f t="shared" ref="G7:G16" si="2">E7+F7</f>
        <v>2383920</v>
      </c>
      <c r="H7" s="450">
        <v>2383920</v>
      </c>
      <c r="I7" s="448">
        <v>0</v>
      </c>
      <c r="J7" s="448">
        <v>0</v>
      </c>
      <c r="K7" s="448">
        <v>0</v>
      </c>
      <c r="L7" s="448">
        <v>0</v>
      </c>
      <c r="M7" s="448">
        <v>0</v>
      </c>
      <c r="N7" s="448">
        <v>0</v>
      </c>
      <c r="O7" s="451">
        <v>0</v>
      </c>
      <c r="P7" s="451">
        <v>0</v>
      </c>
      <c r="Q7" s="451">
        <v>0</v>
      </c>
      <c r="R7" s="451">
        <v>0</v>
      </c>
    </row>
    <row r="8" spans="1:18" x14ac:dyDescent="0.2">
      <c r="A8" s="449" t="s">
        <v>371</v>
      </c>
      <c r="B8" s="446">
        <v>11603280</v>
      </c>
      <c r="C8" s="447">
        <f t="shared" si="0"/>
        <v>9820219</v>
      </c>
      <c r="D8" s="447">
        <v>0</v>
      </c>
      <c r="E8" s="448">
        <f t="shared" si="1"/>
        <v>9820219</v>
      </c>
      <c r="F8" s="447">
        <v>0</v>
      </c>
      <c r="G8" s="448">
        <f t="shared" si="2"/>
        <v>9820219</v>
      </c>
      <c r="H8" s="450">
        <v>5111724</v>
      </c>
      <c r="I8" s="448">
        <v>0</v>
      </c>
      <c r="J8" s="448">
        <v>2449080</v>
      </c>
      <c r="K8" s="448">
        <v>0</v>
      </c>
      <c r="L8" s="448">
        <v>0</v>
      </c>
      <c r="M8" s="448">
        <v>543600</v>
      </c>
      <c r="N8" s="448">
        <v>0</v>
      </c>
      <c r="O8" s="451">
        <v>1413175</v>
      </c>
      <c r="P8" s="451">
        <v>302640</v>
      </c>
      <c r="Q8" s="451">
        <v>0</v>
      </c>
      <c r="R8" s="451">
        <v>0</v>
      </c>
    </row>
    <row r="9" spans="1:18" x14ac:dyDescent="0.2">
      <c r="A9" s="449" t="s">
        <v>13</v>
      </c>
      <c r="B9" s="446">
        <v>1262400</v>
      </c>
      <c r="C9" s="447">
        <f t="shared" si="0"/>
        <v>1057080</v>
      </c>
      <c r="D9" s="447">
        <v>0</v>
      </c>
      <c r="E9" s="448">
        <f t="shared" si="1"/>
        <v>1057080</v>
      </c>
      <c r="F9" s="447">
        <v>0</v>
      </c>
      <c r="G9" s="448">
        <f t="shared" si="2"/>
        <v>1057080</v>
      </c>
      <c r="H9" s="448">
        <v>447320</v>
      </c>
      <c r="I9" s="448">
        <v>103320</v>
      </c>
      <c r="J9" s="448">
        <v>228030</v>
      </c>
      <c r="K9" s="448">
        <v>0</v>
      </c>
      <c r="L9" s="448">
        <v>0</v>
      </c>
      <c r="M9" s="448">
        <v>42050</v>
      </c>
      <c r="N9" s="448">
        <v>0</v>
      </c>
      <c r="O9" s="451">
        <v>210890</v>
      </c>
      <c r="P9" s="451">
        <v>25470</v>
      </c>
      <c r="Q9" s="451">
        <v>0</v>
      </c>
      <c r="R9" s="451">
        <v>0</v>
      </c>
    </row>
    <row r="10" spans="1:18" x14ac:dyDescent="0.2">
      <c r="A10" s="449" t="s">
        <v>372</v>
      </c>
      <c r="B10" s="446">
        <v>3920860</v>
      </c>
      <c r="C10" s="447">
        <f t="shared" si="0"/>
        <v>3082673.51</v>
      </c>
      <c r="D10" s="447">
        <v>0</v>
      </c>
      <c r="E10" s="448">
        <f t="shared" si="1"/>
        <v>3082673.51</v>
      </c>
      <c r="F10" s="447">
        <v>0</v>
      </c>
      <c r="G10" s="448">
        <f t="shared" si="2"/>
        <v>3082673.51</v>
      </c>
      <c r="H10" s="448">
        <v>625667.51</v>
      </c>
      <c r="I10" s="448">
        <v>55250</v>
      </c>
      <c r="J10" s="450">
        <v>1042238</v>
      </c>
      <c r="K10" s="448">
        <v>484660</v>
      </c>
      <c r="L10" s="448">
        <v>323000</v>
      </c>
      <c r="M10" s="448">
        <v>147444</v>
      </c>
      <c r="N10" s="448">
        <v>219600</v>
      </c>
      <c r="O10" s="451">
        <v>39004</v>
      </c>
      <c r="P10" s="451">
        <v>145810</v>
      </c>
      <c r="Q10" s="451">
        <v>0</v>
      </c>
      <c r="R10" s="451">
        <v>0</v>
      </c>
    </row>
    <row r="11" spans="1:18" x14ac:dyDescent="0.2">
      <c r="A11" s="449" t="s">
        <v>14</v>
      </c>
      <c r="B11" s="446">
        <v>2595640</v>
      </c>
      <c r="C11" s="447">
        <f t="shared" si="0"/>
        <v>2316052.94</v>
      </c>
      <c r="D11" s="447">
        <v>0</v>
      </c>
      <c r="E11" s="448">
        <f t="shared" si="1"/>
        <v>2316052.94</v>
      </c>
      <c r="F11" s="447">
        <v>0</v>
      </c>
      <c r="G11" s="448">
        <f t="shared" si="2"/>
        <v>2316052.94</v>
      </c>
      <c r="H11" s="448">
        <v>353939</v>
      </c>
      <c r="I11" s="448">
        <v>4800</v>
      </c>
      <c r="J11" s="450">
        <v>1335156.94</v>
      </c>
      <c r="K11" s="448">
        <v>134500</v>
      </c>
      <c r="L11" s="448">
        <v>0</v>
      </c>
      <c r="M11" s="448">
        <v>8029</v>
      </c>
      <c r="N11" s="448">
        <v>50000</v>
      </c>
      <c r="O11" s="451">
        <v>256636</v>
      </c>
      <c r="P11" s="451">
        <v>4992</v>
      </c>
      <c r="Q11" s="451">
        <v>168000</v>
      </c>
      <c r="R11" s="451">
        <v>0</v>
      </c>
    </row>
    <row r="12" spans="1:18" x14ac:dyDescent="0.2">
      <c r="A12" s="449" t="s">
        <v>373</v>
      </c>
      <c r="B12" s="446">
        <v>792000</v>
      </c>
      <c r="C12" s="447">
        <f t="shared" si="0"/>
        <v>664359.11</v>
      </c>
      <c r="D12" s="447">
        <v>0</v>
      </c>
      <c r="E12" s="448">
        <f t="shared" si="1"/>
        <v>664359.11</v>
      </c>
      <c r="F12" s="447">
        <v>0</v>
      </c>
      <c r="G12" s="448">
        <f t="shared" si="2"/>
        <v>664359.11</v>
      </c>
      <c r="H12" s="448">
        <v>218073.75</v>
      </c>
      <c r="I12" s="448">
        <v>0</v>
      </c>
      <c r="J12" s="448">
        <v>23378.94</v>
      </c>
      <c r="K12" s="448">
        <v>0</v>
      </c>
      <c r="L12" s="448">
        <v>0</v>
      </c>
      <c r="M12" s="448">
        <v>0</v>
      </c>
      <c r="N12" s="448">
        <v>0</v>
      </c>
      <c r="O12" s="451">
        <v>0</v>
      </c>
      <c r="P12" s="451">
        <v>0</v>
      </c>
      <c r="Q12" s="451">
        <v>422906.42</v>
      </c>
      <c r="R12" s="451">
        <v>0</v>
      </c>
    </row>
    <row r="13" spans="1:18" x14ac:dyDescent="0.2">
      <c r="A13" s="449" t="s">
        <v>705</v>
      </c>
      <c r="B13" s="446">
        <v>250100</v>
      </c>
      <c r="C13" s="447">
        <f t="shared" si="0"/>
        <v>248000</v>
      </c>
      <c r="D13" s="447">
        <v>0</v>
      </c>
      <c r="E13" s="448">
        <f t="shared" si="1"/>
        <v>248000</v>
      </c>
      <c r="F13" s="447">
        <v>0</v>
      </c>
      <c r="G13" s="448">
        <f t="shared" si="2"/>
        <v>248000</v>
      </c>
      <c r="H13" s="448">
        <v>116200</v>
      </c>
      <c r="I13" s="448"/>
      <c r="J13" s="448">
        <v>3500</v>
      </c>
      <c r="K13" s="448">
        <v>30700</v>
      </c>
      <c r="L13" s="448">
        <v>0</v>
      </c>
      <c r="M13" s="448">
        <v>0</v>
      </c>
      <c r="N13" s="448"/>
      <c r="O13" s="451">
        <v>57500</v>
      </c>
      <c r="P13" s="451">
        <v>40100</v>
      </c>
      <c r="Q13" s="451">
        <v>0</v>
      </c>
      <c r="R13" s="451">
        <v>0</v>
      </c>
    </row>
    <row r="14" spans="1:18" x14ac:dyDescent="0.2">
      <c r="A14" s="449" t="s">
        <v>706</v>
      </c>
      <c r="B14" s="446">
        <v>4410000</v>
      </c>
      <c r="C14" s="447">
        <v>4317500</v>
      </c>
      <c r="D14" s="447">
        <v>0</v>
      </c>
      <c r="E14" s="448">
        <v>4317500</v>
      </c>
      <c r="F14" s="447">
        <v>5650000</v>
      </c>
      <c r="G14" s="448">
        <f>E14+F14</f>
        <v>9967500</v>
      </c>
      <c r="H14" s="448">
        <v>0</v>
      </c>
      <c r="I14" s="448">
        <v>0</v>
      </c>
      <c r="J14" s="448">
        <v>199500</v>
      </c>
      <c r="K14" s="448">
        <v>0</v>
      </c>
      <c r="L14" s="448">
        <v>0</v>
      </c>
      <c r="M14" s="448">
        <v>0</v>
      </c>
      <c r="N14" s="448">
        <v>0</v>
      </c>
      <c r="O14" s="451">
        <v>9468000</v>
      </c>
      <c r="P14" s="451">
        <v>24000</v>
      </c>
      <c r="Q14" s="451">
        <v>276000</v>
      </c>
      <c r="R14" s="451">
        <v>0</v>
      </c>
    </row>
    <row r="15" spans="1:18" x14ac:dyDescent="0.2">
      <c r="A15" s="449" t="s">
        <v>18</v>
      </c>
      <c r="B15" s="446">
        <v>20000</v>
      </c>
      <c r="C15" s="447">
        <f t="shared" si="0"/>
        <v>10000</v>
      </c>
      <c r="D15" s="447">
        <v>0</v>
      </c>
      <c r="E15" s="448">
        <f t="shared" si="1"/>
        <v>10000</v>
      </c>
      <c r="F15" s="447">
        <v>0</v>
      </c>
      <c r="G15" s="448">
        <f t="shared" si="2"/>
        <v>10000</v>
      </c>
      <c r="H15" s="448">
        <v>10000</v>
      </c>
      <c r="I15" s="448">
        <v>0</v>
      </c>
      <c r="J15" s="448">
        <v>0</v>
      </c>
      <c r="K15" s="448">
        <v>0</v>
      </c>
      <c r="L15" s="448">
        <v>0</v>
      </c>
      <c r="M15" s="448">
        <v>0</v>
      </c>
      <c r="N15" s="448">
        <v>0</v>
      </c>
      <c r="O15" s="451">
        <v>0</v>
      </c>
      <c r="P15" s="451">
        <v>0</v>
      </c>
      <c r="Q15" s="451">
        <v>0</v>
      </c>
      <c r="R15" s="451">
        <v>0</v>
      </c>
    </row>
    <row r="16" spans="1:18" x14ac:dyDescent="0.2">
      <c r="A16" s="452" t="s">
        <v>8</v>
      </c>
      <c r="B16" s="446">
        <v>3197000</v>
      </c>
      <c r="C16" s="447">
        <f t="shared" si="0"/>
        <v>3037389.27</v>
      </c>
      <c r="D16" s="447">
        <v>0</v>
      </c>
      <c r="E16" s="448">
        <f t="shared" si="1"/>
        <v>3037389.27</v>
      </c>
      <c r="F16" s="447">
        <v>0</v>
      </c>
      <c r="G16" s="453">
        <f t="shared" si="2"/>
        <v>3037389.27</v>
      </c>
      <c r="H16" s="454">
        <v>0</v>
      </c>
      <c r="I16" s="454">
        <v>0</v>
      </c>
      <c r="J16" s="454">
        <v>2245000</v>
      </c>
      <c r="K16" s="454">
        <v>220000</v>
      </c>
      <c r="L16" s="454">
        <v>567389.27</v>
      </c>
      <c r="M16" s="454">
        <v>5000</v>
      </c>
      <c r="N16" s="454">
        <v>0</v>
      </c>
      <c r="O16" s="455">
        <v>0</v>
      </c>
      <c r="P16" s="455">
        <v>0</v>
      </c>
      <c r="Q16" s="455">
        <v>0</v>
      </c>
      <c r="R16" s="455">
        <v>0</v>
      </c>
    </row>
    <row r="17" spans="1:18" x14ac:dyDescent="0.2">
      <c r="A17" s="456" t="s">
        <v>440</v>
      </c>
      <c r="B17" s="457">
        <f>SUM(B6:B16)</f>
        <v>40500000</v>
      </c>
      <c r="C17" s="458">
        <f>SUM(C6:C16)</f>
        <v>36062883.829999998</v>
      </c>
      <c r="D17" s="458">
        <f>SUM(D6:D16)</f>
        <v>0</v>
      </c>
      <c r="E17" s="458">
        <f>SUM(E6:E16)</f>
        <v>36062883.829999998</v>
      </c>
      <c r="F17" s="458">
        <f>SUM(F6:F16)</f>
        <v>5650000</v>
      </c>
      <c r="G17" s="459">
        <f>E17+F17</f>
        <v>41712883.829999998</v>
      </c>
      <c r="H17" s="457">
        <f t="shared" ref="H17:Q17" si="3">SUM(H7:H16)</f>
        <v>9266844.2599999998</v>
      </c>
      <c r="I17" s="457">
        <f t="shared" si="3"/>
        <v>163370</v>
      </c>
      <c r="J17" s="457">
        <f t="shared" si="3"/>
        <v>7525883.8799999999</v>
      </c>
      <c r="K17" s="457">
        <f t="shared" si="3"/>
        <v>869860</v>
      </c>
      <c r="L17" s="457">
        <f t="shared" si="3"/>
        <v>890389.27</v>
      </c>
      <c r="M17" s="457">
        <f t="shared" si="3"/>
        <v>746123</v>
      </c>
      <c r="N17" s="457">
        <f t="shared" si="3"/>
        <v>269600</v>
      </c>
      <c r="O17" s="460">
        <f t="shared" si="3"/>
        <v>11445205</v>
      </c>
      <c r="P17" s="460">
        <f t="shared" si="3"/>
        <v>543012</v>
      </c>
      <c r="Q17" s="460">
        <f t="shared" si="3"/>
        <v>866906.41999999993</v>
      </c>
      <c r="R17" s="460">
        <f>SUM(R6:R16)</f>
        <v>9125690</v>
      </c>
    </row>
    <row r="18" spans="1:18" s="463" customFormat="1" x14ac:dyDescent="0.2">
      <c r="A18" s="461" t="s">
        <v>64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</row>
    <row r="19" spans="1:18" x14ac:dyDescent="0.2">
      <c r="A19" s="464" t="s">
        <v>65</v>
      </c>
      <c r="B19" s="448">
        <v>95000</v>
      </c>
      <c r="C19" s="447">
        <v>105049.04</v>
      </c>
      <c r="D19" s="448">
        <v>0</v>
      </c>
      <c r="E19" s="448">
        <f>C19+D19</f>
        <v>105049.04</v>
      </c>
      <c r="F19" s="448"/>
      <c r="G19" s="448"/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4"/>
    </row>
    <row r="20" spans="1:18" x14ac:dyDescent="0.2">
      <c r="A20" s="465" t="s">
        <v>66</v>
      </c>
      <c r="B20" s="448">
        <v>240000</v>
      </c>
      <c r="C20" s="447">
        <v>221072.8</v>
      </c>
      <c r="D20" s="448">
        <v>0</v>
      </c>
      <c r="E20" s="448">
        <f t="shared" ref="E20:E25" si="4">C20+D20</f>
        <v>221072.8</v>
      </c>
      <c r="F20" s="448"/>
      <c r="G20" s="448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</row>
    <row r="21" spans="1:18" x14ac:dyDescent="0.2">
      <c r="A21" s="466" t="s">
        <v>255</v>
      </c>
      <c r="B21" s="448">
        <v>300000</v>
      </c>
      <c r="C21" s="447">
        <v>287871.27</v>
      </c>
      <c r="D21" s="448">
        <v>0</v>
      </c>
      <c r="E21" s="448">
        <f t="shared" si="4"/>
        <v>287871.27</v>
      </c>
      <c r="F21" s="448"/>
      <c r="G21" s="448"/>
      <c r="H21" s="464"/>
      <c r="I21" s="464"/>
      <c r="J21" s="464"/>
      <c r="K21" s="464"/>
      <c r="L21" s="464"/>
      <c r="M21" s="464"/>
      <c r="N21" s="464"/>
      <c r="O21" s="464"/>
      <c r="P21" s="464"/>
      <c r="Q21" s="464"/>
      <c r="R21" s="464"/>
    </row>
    <row r="22" spans="1:18" x14ac:dyDescent="0.2">
      <c r="A22" s="465" t="s">
        <v>67</v>
      </c>
      <c r="B22" s="448">
        <v>950000</v>
      </c>
      <c r="C22" s="447">
        <v>1014745</v>
      </c>
      <c r="D22" s="448">
        <v>0</v>
      </c>
      <c r="E22" s="448">
        <f t="shared" si="4"/>
        <v>1014745</v>
      </c>
      <c r="F22" s="448"/>
      <c r="G22" s="448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</row>
    <row r="23" spans="1:18" x14ac:dyDescent="0.2">
      <c r="A23" s="466" t="s">
        <v>68</v>
      </c>
      <c r="B23" s="448">
        <v>265000</v>
      </c>
      <c r="C23" s="447">
        <v>168140</v>
      </c>
      <c r="D23" s="448">
        <v>0</v>
      </c>
      <c r="E23" s="448">
        <f t="shared" si="4"/>
        <v>168140</v>
      </c>
      <c r="F23" s="448"/>
      <c r="G23" s="448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464"/>
    </row>
    <row r="24" spans="1:18" x14ac:dyDescent="0.2">
      <c r="A24" s="466" t="s">
        <v>69</v>
      </c>
      <c r="B24" s="448">
        <v>18150000</v>
      </c>
      <c r="C24" s="447">
        <v>19075076.109999999</v>
      </c>
      <c r="D24" s="448">
        <v>0</v>
      </c>
      <c r="E24" s="448">
        <f t="shared" si="4"/>
        <v>19075076.109999999</v>
      </c>
      <c r="F24" s="448"/>
      <c r="G24" s="448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</row>
    <row r="25" spans="1:18" x14ac:dyDescent="0.2">
      <c r="A25" s="466" t="s">
        <v>70</v>
      </c>
      <c r="B25" s="448">
        <v>20500000</v>
      </c>
      <c r="C25" s="447">
        <v>19155449.149999999</v>
      </c>
      <c r="D25" s="448">
        <v>0</v>
      </c>
      <c r="E25" s="448">
        <f t="shared" si="4"/>
        <v>19155449.149999999</v>
      </c>
      <c r="F25" s="448"/>
      <c r="G25" s="448"/>
      <c r="H25" s="464"/>
      <c r="I25" s="464"/>
      <c r="J25" s="464"/>
      <c r="K25" s="464"/>
      <c r="L25" s="464"/>
      <c r="M25" s="464"/>
      <c r="N25" s="464"/>
      <c r="O25" s="464"/>
      <c r="P25" s="464"/>
      <c r="Q25" s="464"/>
      <c r="R25" s="464"/>
    </row>
    <row r="26" spans="1:18" x14ac:dyDescent="0.2">
      <c r="A26" s="467" t="s">
        <v>441</v>
      </c>
      <c r="B26" s="457">
        <f>SUM(B19:B25)</f>
        <v>40500000</v>
      </c>
      <c r="C26" s="458">
        <f>SUM(C19:C25)</f>
        <v>40027403.369999997</v>
      </c>
      <c r="D26" s="458">
        <f>SUM(D19:D25)</f>
        <v>0</v>
      </c>
      <c r="E26" s="458">
        <f>SUM(E19:E25)</f>
        <v>40027403.369999997</v>
      </c>
      <c r="F26" s="458">
        <f>SUM(F19:F25)</f>
        <v>0</v>
      </c>
      <c r="G26" s="45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</row>
    <row r="27" spans="1:18" s="463" customFormat="1" ht="20.25" thickBot="1" x14ac:dyDescent="0.25">
      <c r="A27" s="469" t="s">
        <v>491</v>
      </c>
      <c r="B27" s="470"/>
      <c r="C27" s="470"/>
      <c r="D27" s="471"/>
      <c r="E27" s="472">
        <f>E26-E17</f>
        <v>3964519.5399999991</v>
      </c>
      <c r="F27" s="473"/>
      <c r="G27" s="473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</row>
    <row r="28" spans="1:18" ht="20.25" thickTop="1" x14ac:dyDescent="0.2"/>
    <row r="31" spans="1:18" x14ac:dyDescent="0.2">
      <c r="B31" s="436" t="s">
        <v>707</v>
      </c>
      <c r="H31" s="436" t="s">
        <v>710</v>
      </c>
      <c r="N31" s="436" t="s">
        <v>712</v>
      </c>
    </row>
    <row r="32" spans="1:18" x14ac:dyDescent="0.2">
      <c r="A32" s="474"/>
      <c r="B32" s="664" t="s">
        <v>708</v>
      </c>
      <c r="C32" s="664"/>
      <c r="D32" s="474"/>
      <c r="E32" s="474"/>
      <c r="F32" s="474"/>
      <c r="G32" s="474"/>
      <c r="H32" s="664" t="s">
        <v>709</v>
      </c>
      <c r="I32" s="664"/>
      <c r="K32" s="474"/>
      <c r="L32" s="474"/>
      <c r="M32" s="474"/>
      <c r="N32" s="664" t="s">
        <v>189</v>
      </c>
      <c r="O32" s="664"/>
      <c r="P32" s="474"/>
      <c r="Q32" s="474"/>
    </row>
    <row r="33" spans="1:15" x14ac:dyDescent="0.2">
      <c r="A33" s="474"/>
      <c r="B33" s="664" t="s">
        <v>150</v>
      </c>
      <c r="C33" s="664"/>
      <c r="H33" s="664" t="s">
        <v>711</v>
      </c>
      <c r="I33" s="664"/>
      <c r="N33" s="664" t="s">
        <v>152</v>
      </c>
      <c r="O33" s="664"/>
    </row>
    <row r="34" spans="1:15" x14ac:dyDescent="0.2">
      <c r="A34" s="474"/>
      <c r="B34" s="664"/>
      <c r="C34" s="664"/>
      <c r="D34" s="474"/>
      <c r="E34" s="474"/>
      <c r="F34" s="474"/>
      <c r="G34" s="474"/>
      <c r="H34" s="474"/>
      <c r="J34" s="474"/>
    </row>
    <row r="53" spans="1:18" x14ac:dyDescent="0.2">
      <c r="A53" s="663" t="s">
        <v>0</v>
      </c>
      <c r="B53" s="663"/>
      <c r="C53" s="663"/>
      <c r="D53" s="663"/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3"/>
      <c r="P53" s="663"/>
      <c r="Q53" s="663"/>
    </row>
    <row r="54" spans="1:18" x14ac:dyDescent="0.2">
      <c r="A54" s="663" t="s">
        <v>492</v>
      </c>
      <c r="B54" s="663"/>
      <c r="C54" s="663"/>
      <c r="D54" s="663"/>
      <c r="E54" s="663"/>
      <c r="F54" s="663"/>
      <c r="G54" s="663"/>
      <c r="H54" s="663"/>
      <c r="I54" s="663"/>
      <c r="J54" s="663"/>
      <c r="K54" s="663"/>
      <c r="L54" s="663"/>
      <c r="M54" s="663"/>
      <c r="N54" s="663"/>
      <c r="O54" s="663"/>
      <c r="P54" s="663"/>
      <c r="Q54" s="663"/>
    </row>
    <row r="55" spans="1:18" x14ac:dyDescent="0.2">
      <c r="A55" s="663" t="s">
        <v>463</v>
      </c>
      <c r="B55" s="663"/>
      <c r="C55" s="663"/>
      <c r="D55" s="663"/>
      <c r="E55" s="663"/>
      <c r="F55" s="663"/>
      <c r="G55" s="663"/>
      <c r="H55" s="663"/>
      <c r="I55" s="663"/>
      <c r="J55" s="663"/>
      <c r="K55" s="663"/>
      <c r="L55" s="663"/>
      <c r="M55" s="663"/>
      <c r="N55" s="663"/>
      <c r="O55" s="663"/>
      <c r="P55" s="663"/>
      <c r="Q55" s="663"/>
    </row>
    <row r="56" spans="1:18" ht="47.25" x14ac:dyDescent="0.2">
      <c r="A56" s="437" t="s">
        <v>71</v>
      </c>
      <c r="B56" s="437" t="s">
        <v>4</v>
      </c>
      <c r="C56" s="438" t="s">
        <v>369</v>
      </c>
      <c r="D56" s="438" t="s">
        <v>490</v>
      </c>
      <c r="E56" s="437" t="s">
        <v>6</v>
      </c>
      <c r="F56" s="438" t="s">
        <v>490</v>
      </c>
      <c r="G56" s="437"/>
      <c r="H56" s="439" t="s">
        <v>468</v>
      </c>
      <c r="I56" s="439" t="s">
        <v>469</v>
      </c>
      <c r="J56" s="439" t="s">
        <v>464</v>
      </c>
      <c r="K56" s="439" t="s">
        <v>465</v>
      </c>
      <c r="L56" s="439" t="s">
        <v>470</v>
      </c>
      <c r="M56" s="439" t="s">
        <v>471</v>
      </c>
      <c r="N56" s="439" t="s">
        <v>472</v>
      </c>
      <c r="O56" s="439" t="s">
        <v>473</v>
      </c>
      <c r="P56" s="439" t="s">
        <v>466</v>
      </c>
      <c r="Q56" s="439" t="s">
        <v>474</v>
      </c>
      <c r="R56" s="439" t="s">
        <v>467</v>
      </c>
    </row>
    <row r="57" spans="1:18" x14ac:dyDescent="0.2">
      <c r="A57" s="440" t="s">
        <v>63</v>
      </c>
      <c r="B57" s="441"/>
      <c r="C57" s="441"/>
      <c r="D57" s="441"/>
      <c r="E57" s="442"/>
      <c r="F57" s="441"/>
      <c r="G57" s="442"/>
      <c r="H57" s="442"/>
      <c r="I57" s="442"/>
      <c r="J57" s="442"/>
      <c r="K57" s="442"/>
      <c r="L57" s="442"/>
      <c r="M57" s="442"/>
      <c r="N57" s="442"/>
      <c r="O57" s="443"/>
      <c r="P57" s="443"/>
      <c r="Q57" s="443"/>
      <c r="R57" s="443"/>
    </row>
    <row r="58" spans="1:18" x14ac:dyDescent="0.2">
      <c r="A58" s="445" t="s">
        <v>370</v>
      </c>
      <c r="B58" s="446">
        <v>9964000</v>
      </c>
      <c r="C58" s="447">
        <f>E58-D58</f>
        <v>9125690</v>
      </c>
      <c r="D58" s="447">
        <v>0</v>
      </c>
      <c r="E58" s="448">
        <f>SUM(H58:R58)</f>
        <v>9125690</v>
      </c>
      <c r="F58" s="447">
        <v>0</v>
      </c>
      <c r="G58" s="448"/>
      <c r="H58" s="446">
        <v>0</v>
      </c>
      <c r="I58" s="446">
        <v>0</v>
      </c>
      <c r="J58" s="446">
        <v>0</v>
      </c>
      <c r="K58" s="446">
        <v>0</v>
      </c>
      <c r="L58" s="446">
        <v>0</v>
      </c>
      <c r="M58" s="446">
        <v>0</v>
      </c>
      <c r="N58" s="446">
        <v>0</v>
      </c>
      <c r="O58" s="446">
        <v>0</v>
      </c>
      <c r="P58" s="446">
        <v>0</v>
      </c>
      <c r="Q58" s="446">
        <v>0</v>
      </c>
      <c r="R58" s="446">
        <v>9125690</v>
      </c>
    </row>
    <row r="59" spans="1:18" x14ac:dyDescent="0.2">
      <c r="A59" s="449" t="s">
        <v>195</v>
      </c>
      <c r="B59" s="446">
        <v>2484720</v>
      </c>
      <c r="C59" s="447">
        <f t="shared" ref="C59:C68" si="5">E59-D59</f>
        <v>2383920</v>
      </c>
      <c r="D59" s="447">
        <v>0</v>
      </c>
      <c r="E59" s="448">
        <f>SUM(H59:R59)</f>
        <v>2383920</v>
      </c>
      <c r="F59" s="447">
        <v>0</v>
      </c>
      <c r="G59" s="448"/>
      <c r="H59" s="450">
        <v>2383920</v>
      </c>
      <c r="I59" s="448">
        <v>0</v>
      </c>
      <c r="J59" s="448">
        <v>0</v>
      </c>
      <c r="K59" s="448">
        <v>0</v>
      </c>
      <c r="L59" s="448">
        <v>0</v>
      </c>
      <c r="M59" s="448">
        <v>0</v>
      </c>
      <c r="N59" s="448">
        <v>0</v>
      </c>
      <c r="O59" s="451">
        <v>0</v>
      </c>
      <c r="P59" s="451">
        <v>0</v>
      </c>
      <c r="Q59" s="451">
        <v>0</v>
      </c>
      <c r="R59" s="451">
        <v>0</v>
      </c>
    </row>
    <row r="60" spans="1:18" x14ac:dyDescent="0.2">
      <c r="A60" s="449" t="s">
        <v>371</v>
      </c>
      <c r="B60" s="446">
        <v>11603280</v>
      </c>
      <c r="C60" s="447">
        <f t="shared" si="5"/>
        <v>9820219</v>
      </c>
      <c r="D60" s="447">
        <v>0</v>
      </c>
      <c r="E60" s="448">
        <f>SUM(H60:R60)</f>
        <v>9820219</v>
      </c>
      <c r="F60" s="447">
        <v>0</v>
      </c>
      <c r="G60" s="448"/>
      <c r="H60" s="450">
        <v>5111724</v>
      </c>
      <c r="I60" s="448">
        <v>0</v>
      </c>
      <c r="J60" s="448">
        <v>2449080</v>
      </c>
      <c r="K60" s="448">
        <v>0</v>
      </c>
      <c r="L60" s="448">
        <v>0</v>
      </c>
      <c r="M60" s="448">
        <v>543600</v>
      </c>
      <c r="N60" s="448">
        <v>0</v>
      </c>
      <c r="O60" s="451">
        <v>1413175</v>
      </c>
      <c r="P60" s="451">
        <v>302640</v>
      </c>
      <c r="Q60" s="451">
        <v>0</v>
      </c>
      <c r="R60" s="451">
        <v>0</v>
      </c>
    </row>
    <row r="61" spans="1:18" x14ac:dyDescent="0.2">
      <c r="A61" s="449" t="s">
        <v>13</v>
      </c>
      <c r="B61" s="446">
        <v>1262400</v>
      </c>
      <c r="C61" s="447">
        <f t="shared" si="5"/>
        <v>1057080</v>
      </c>
      <c r="D61" s="447">
        <v>0</v>
      </c>
      <c r="E61" s="448">
        <f>SUM(H61:R61)</f>
        <v>1057080</v>
      </c>
      <c r="F61" s="447">
        <v>0</v>
      </c>
      <c r="G61" s="448"/>
      <c r="H61" s="448">
        <v>447320</v>
      </c>
      <c r="I61" s="448">
        <v>103320</v>
      </c>
      <c r="J61" s="448">
        <v>228030</v>
      </c>
      <c r="K61" s="448">
        <v>0</v>
      </c>
      <c r="L61" s="448">
        <v>0</v>
      </c>
      <c r="M61" s="448">
        <v>42050</v>
      </c>
      <c r="N61" s="448">
        <v>0</v>
      </c>
      <c r="O61" s="451">
        <v>210890</v>
      </c>
      <c r="P61" s="451">
        <v>25470</v>
      </c>
      <c r="Q61" s="451">
        <v>0</v>
      </c>
      <c r="R61" s="451">
        <v>0</v>
      </c>
    </row>
    <row r="62" spans="1:18" x14ac:dyDescent="0.2">
      <c r="A62" s="449" t="s">
        <v>372</v>
      </c>
      <c r="B62" s="446">
        <v>3920860</v>
      </c>
      <c r="C62" s="447">
        <f t="shared" si="5"/>
        <v>3082673.51</v>
      </c>
      <c r="D62" s="447">
        <v>0</v>
      </c>
      <c r="E62" s="448">
        <f t="shared" ref="E62:E68" si="6">SUM(H62:R62)</f>
        <v>3082673.51</v>
      </c>
      <c r="F62" s="447">
        <v>0</v>
      </c>
      <c r="G62" s="448"/>
      <c r="H62" s="448">
        <v>625667.51</v>
      </c>
      <c r="I62" s="448">
        <v>55250</v>
      </c>
      <c r="J62" s="450">
        <v>1042238</v>
      </c>
      <c r="K62" s="448">
        <v>484660</v>
      </c>
      <c r="L62" s="448">
        <v>323000</v>
      </c>
      <c r="M62" s="448">
        <v>147444</v>
      </c>
      <c r="N62" s="448">
        <v>219600</v>
      </c>
      <c r="O62" s="451">
        <v>39004</v>
      </c>
      <c r="P62" s="451">
        <v>145810</v>
      </c>
      <c r="Q62" s="451">
        <v>0</v>
      </c>
      <c r="R62" s="451">
        <v>0</v>
      </c>
    </row>
    <row r="63" spans="1:18" x14ac:dyDescent="0.2">
      <c r="A63" s="449" t="s">
        <v>14</v>
      </c>
      <c r="B63" s="446">
        <v>2595640</v>
      </c>
      <c r="C63" s="447">
        <f t="shared" si="5"/>
        <v>2316052.94</v>
      </c>
      <c r="D63" s="447">
        <v>0</v>
      </c>
      <c r="E63" s="448">
        <f t="shared" si="6"/>
        <v>2316052.94</v>
      </c>
      <c r="F63" s="447">
        <v>0</v>
      </c>
      <c r="G63" s="448"/>
      <c r="H63" s="448">
        <v>353939</v>
      </c>
      <c r="I63" s="448">
        <v>4800</v>
      </c>
      <c r="J63" s="450">
        <v>1335156.94</v>
      </c>
      <c r="K63" s="448">
        <v>134500</v>
      </c>
      <c r="L63" s="448">
        <v>0</v>
      </c>
      <c r="M63" s="448">
        <v>8029</v>
      </c>
      <c r="N63" s="448">
        <v>50000</v>
      </c>
      <c r="O63" s="451">
        <v>256636</v>
      </c>
      <c r="P63" s="451">
        <v>4992</v>
      </c>
      <c r="Q63" s="451">
        <v>168000</v>
      </c>
      <c r="R63" s="451">
        <v>0</v>
      </c>
    </row>
    <row r="64" spans="1:18" x14ac:dyDescent="0.2">
      <c r="A64" s="449" t="s">
        <v>373</v>
      </c>
      <c r="B64" s="446">
        <v>792000</v>
      </c>
      <c r="C64" s="447">
        <f t="shared" si="5"/>
        <v>664359.11</v>
      </c>
      <c r="D64" s="447">
        <v>0</v>
      </c>
      <c r="E64" s="448">
        <f t="shared" si="6"/>
        <v>664359.11</v>
      </c>
      <c r="F64" s="447">
        <v>0</v>
      </c>
      <c r="G64" s="448"/>
      <c r="H64" s="448">
        <v>218073.75</v>
      </c>
      <c r="I64" s="448">
        <v>0</v>
      </c>
      <c r="J64" s="448">
        <v>23378.94</v>
      </c>
      <c r="K64" s="448">
        <v>0</v>
      </c>
      <c r="L64" s="448">
        <v>0</v>
      </c>
      <c r="M64" s="448">
        <v>0</v>
      </c>
      <c r="N64" s="448">
        <v>0</v>
      </c>
      <c r="O64" s="451">
        <v>0</v>
      </c>
      <c r="P64" s="451">
        <v>0</v>
      </c>
      <c r="Q64" s="451">
        <v>422906.42</v>
      </c>
      <c r="R64" s="451">
        <v>0</v>
      </c>
    </row>
    <row r="65" spans="1:18" x14ac:dyDescent="0.2">
      <c r="A65" s="449" t="s">
        <v>705</v>
      </c>
      <c r="B65" s="446">
        <v>250100</v>
      </c>
      <c r="C65" s="447">
        <f t="shared" si="5"/>
        <v>248000</v>
      </c>
      <c r="D65" s="447">
        <v>0</v>
      </c>
      <c r="E65" s="448">
        <f t="shared" si="6"/>
        <v>248000</v>
      </c>
      <c r="F65" s="447">
        <v>0</v>
      </c>
      <c r="G65" s="448"/>
      <c r="H65" s="448">
        <v>116200</v>
      </c>
      <c r="I65" s="448"/>
      <c r="J65" s="448">
        <v>3500</v>
      </c>
      <c r="K65" s="448">
        <v>30700</v>
      </c>
      <c r="L65" s="448">
        <v>0</v>
      </c>
      <c r="M65" s="448">
        <v>0</v>
      </c>
      <c r="N65" s="448"/>
      <c r="O65" s="451">
        <v>57500</v>
      </c>
      <c r="P65" s="451">
        <v>40100</v>
      </c>
      <c r="Q65" s="451">
        <v>0</v>
      </c>
      <c r="R65" s="451">
        <v>0</v>
      </c>
    </row>
    <row r="66" spans="1:18" x14ac:dyDescent="0.2">
      <c r="A66" s="449" t="s">
        <v>706</v>
      </c>
      <c r="B66" s="446">
        <v>4410000</v>
      </c>
      <c r="C66" s="447">
        <f t="shared" si="5"/>
        <v>4317500</v>
      </c>
      <c r="D66" s="447">
        <v>5650000</v>
      </c>
      <c r="E66" s="448">
        <f t="shared" si="6"/>
        <v>9967500</v>
      </c>
      <c r="F66" s="447">
        <v>5650000</v>
      </c>
      <c r="G66" s="448"/>
      <c r="H66" s="448">
        <v>0</v>
      </c>
      <c r="I66" s="448">
        <v>0</v>
      </c>
      <c r="J66" s="448">
        <v>199500</v>
      </c>
      <c r="K66" s="448">
        <v>0</v>
      </c>
      <c r="L66" s="448">
        <v>0</v>
      </c>
      <c r="M66" s="448">
        <v>0</v>
      </c>
      <c r="N66" s="448">
        <v>0</v>
      </c>
      <c r="O66" s="451">
        <v>9468000</v>
      </c>
      <c r="P66" s="451">
        <v>24000</v>
      </c>
      <c r="Q66" s="451">
        <v>276000</v>
      </c>
      <c r="R66" s="451">
        <v>0</v>
      </c>
    </row>
    <row r="67" spans="1:18" x14ac:dyDescent="0.2">
      <c r="A67" s="449" t="s">
        <v>18</v>
      </c>
      <c r="B67" s="446">
        <v>20000</v>
      </c>
      <c r="C67" s="447">
        <f t="shared" si="5"/>
        <v>10000</v>
      </c>
      <c r="D67" s="447">
        <v>0</v>
      </c>
      <c r="E67" s="448">
        <f t="shared" si="6"/>
        <v>10000</v>
      </c>
      <c r="F67" s="447">
        <v>0</v>
      </c>
      <c r="G67" s="448"/>
      <c r="H67" s="448">
        <v>10000</v>
      </c>
      <c r="I67" s="448">
        <v>0</v>
      </c>
      <c r="J67" s="448">
        <v>0</v>
      </c>
      <c r="K67" s="448">
        <v>0</v>
      </c>
      <c r="L67" s="448">
        <v>0</v>
      </c>
      <c r="M67" s="448">
        <v>0</v>
      </c>
      <c r="N67" s="448">
        <v>0</v>
      </c>
      <c r="O67" s="451">
        <v>0</v>
      </c>
      <c r="P67" s="451">
        <v>0</v>
      </c>
      <c r="Q67" s="451">
        <v>0</v>
      </c>
      <c r="R67" s="451">
        <v>0</v>
      </c>
    </row>
    <row r="68" spans="1:18" x14ac:dyDescent="0.2">
      <c r="A68" s="452" t="s">
        <v>8</v>
      </c>
      <c r="B68" s="446">
        <v>3197000</v>
      </c>
      <c r="C68" s="447">
        <f t="shared" si="5"/>
        <v>3037389.27</v>
      </c>
      <c r="D68" s="447">
        <v>0</v>
      </c>
      <c r="E68" s="448">
        <f t="shared" si="6"/>
        <v>3037389.27</v>
      </c>
      <c r="F68" s="447">
        <v>0</v>
      </c>
      <c r="G68" s="453"/>
      <c r="H68" s="454">
        <v>0</v>
      </c>
      <c r="I68" s="454">
        <v>0</v>
      </c>
      <c r="J68" s="454">
        <v>2245000</v>
      </c>
      <c r="K68" s="454">
        <v>220000</v>
      </c>
      <c r="L68" s="454">
        <v>567389.27</v>
      </c>
      <c r="M68" s="454">
        <v>5000</v>
      </c>
      <c r="N68" s="454">
        <v>0</v>
      </c>
      <c r="O68" s="455">
        <v>0</v>
      </c>
      <c r="P68" s="455">
        <v>0</v>
      </c>
      <c r="Q68" s="455">
        <v>0</v>
      </c>
      <c r="R68" s="455">
        <v>0</v>
      </c>
    </row>
    <row r="69" spans="1:18" x14ac:dyDescent="0.2">
      <c r="A69" s="456" t="s">
        <v>440</v>
      </c>
      <c r="B69" s="457">
        <f>SUM(B58:B68)</f>
        <v>40500000</v>
      </c>
      <c r="C69" s="458">
        <f>SUM(C58:C68)</f>
        <v>36062883.829999998</v>
      </c>
      <c r="D69" s="458">
        <f>SUM(D58:D68)</f>
        <v>5650000</v>
      </c>
      <c r="E69" s="458">
        <f>SUM(E58:E68)</f>
        <v>41712883.830000006</v>
      </c>
      <c r="F69" s="458">
        <f>SUM(F58:F68)</f>
        <v>5650000</v>
      </c>
      <c r="G69" s="458"/>
      <c r="H69" s="457">
        <f t="shared" ref="H69:Q69" si="7">SUM(H59:H68)</f>
        <v>9266844.2599999998</v>
      </c>
      <c r="I69" s="457">
        <f t="shared" si="7"/>
        <v>163370</v>
      </c>
      <c r="J69" s="457">
        <f t="shared" si="7"/>
        <v>7525883.8799999999</v>
      </c>
      <c r="K69" s="457">
        <f t="shared" si="7"/>
        <v>869860</v>
      </c>
      <c r="L69" s="457">
        <f t="shared" si="7"/>
        <v>890389.27</v>
      </c>
      <c r="M69" s="457">
        <f t="shared" si="7"/>
        <v>746123</v>
      </c>
      <c r="N69" s="457">
        <f t="shared" si="7"/>
        <v>269600</v>
      </c>
      <c r="O69" s="460">
        <f t="shared" si="7"/>
        <v>11445205</v>
      </c>
      <c r="P69" s="460">
        <f t="shared" si="7"/>
        <v>543012</v>
      </c>
      <c r="Q69" s="460">
        <f t="shared" si="7"/>
        <v>866906.41999999993</v>
      </c>
      <c r="R69" s="460">
        <f>SUM(R58:R68)</f>
        <v>9125690</v>
      </c>
    </row>
    <row r="70" spans="1:18" x14ac:dyDescent="0.2">
      <c r="A70" s="461" t="s">
        <v>64</v>
      </c>
      <c r="B70" s="462"/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462"/>
      <c r="Q70" s="462"/>
      <c r="R70" s="462"/>
    </row>
    <row r="71" spans="1:18" x14ac:dyDescent="0.2">
      <c r="A71" s="464" t="s">
        <v>65</v>
      </c>
      <c r="B71" s="448">
        <v>95000</v>
      </c>
      <c r="C71" s="447">
        <v>105049.04</v>
      </c>
      <c r="D71" s="448"/>
      <c r="E71" s="448">
        <f>C71+D71</f>
        <v>105049.04</v>
      </c>
      <c r="F71" s="448"/>
      <c r="G71" s="448"/>
      <c r="H71" s="464"/>
      <c r="I71" s="464"/>
      <c r="J71" s="464"/>
      <c r="K71" s="464"/>
      <c r="L71" s="464"/>
      <c r="M71" s="464"/>
      <c r="N71" s="464"/>
      <c r="O71" s="464"/>
      <c r="P71" s="464"/>
      <c r="Q71" s="464"/>
      <c r="R71" s="464"/>
    </row>
    <row r="72" spans="1:18" x14ac:dyDescent="0.2">
      <c r="A72" s="465" t="s">
        <v>66</v>
      </c>
      <c r="B72" s="448">
        <v>240000</v>
      </c>
      <c r="C72" s="447">
        <v>221072.8</v>
      </c>
      <c r="D72" s="448"/>
      <c r="E72" s="448">
        <f t="shared" ref="E72:E77" si="8">C72+D72</f>
        <v>221072.8</v>
      </c>
      <c r="F72" s="448"/>
      <c r="G72" s="448"/>
      <c r="H72" s="464"/>
      <c r="I72" s="464"/>
      <c r="J72" s="464"/>
      <c r="K72" s="464"/>
      <c r="L72" s="464"/>
      <c r="M72" s="464"/>
      <c r="N72" s="464"/>
      <c r="O72" s="464"/>
      <c r="P72" s="464"/>
      <c r="Q72" s="464"/>
      <c r="R72" s="464"/>
    </row>
    <row r="73" spans="1:18" x14ac:dyDescent="0.2">
      <c r="A73" s="466" t="s">
        <v>255</v>
      </c>
      <c r="B73" s="448">
        <v>300000</v>
      </c>
      <c r="C73" s="447">
        <v>287871.27</v>
      </c>
      <c r="D73" s="448"/>
      <c r="E73" s="448">
        <f t="shared" si="8"/>
        <v>287871.27</v>
      </c>
      <c r="F73" s="448"/>
      <c r="G73" s="448"/>
      <c r="H73" s="464"/>
      <c r="I73" s="464"/>
      <c r="J73" s="464"/>
      <c r="K73" s="464"/>
      <c r="L73" s="464"/>
      <c r="M73" s="464"/>
      <c r="N73" s="464"/>
      <c r="O73" s="464"/>
      <c r="P73" s="464"/>
      <c r="Q73" s="464"/>
      <c r="R73" s="464"/>
    </row>
    <row r="74" spans="1:18" x14ac:dyDescent="0.2">
      <c r="A74" s="465" t="s">
        <v>67</v>
      </c>
      <c r="B74" s="448">
        <v>950000</v>
      </c>
      <c r="C74" s="447">
        <v>1014745</v>
      </c>
      <c r="D74" s="448"/>
      <c r="E74" s="448">
        <f t="shared" si="8"/>
        <v>1014745</v>
      </c>
      <c r="F74" s="448"/>
      <c r="G74" s="448"/>
      <c r="H74" s="464"/>
      <c r="I74" s="464"/>
      <c r="J74" s="464"/>
      <c r="K74" s="464"/>
      <c r="L74" s="464"/>
      <c r="M74" s="464"/>
      <c r="N74" s="464"/>
      <c r="O74" s="464"/>
      <c r="P74" s="464"/>
      <c r="Q74" s="464"/>
      <c r="R74" s="464"/>
    </row>
    <row r="75" spans="1:18" x14ac:dyDescent="0.2">
      <c r="A75" s="466" t="s">
        <v>68</v>
      </c>
      <c r="B75" s="448">
        <v>265000</v>
      </c>
      <c r="C75" s="447">
        <v>168140</v>
      </c>
      <c r="D75" s="448"/>
      <c r="E75" s="448">
        <f t="shared" si="8"/>
        <v>168140</v>
      </c>
      <c r="F75" s="448"/>
      <c r="G75" s="448"/>
      <c r="H75" s="464"/>
      <c r="I75" s="464"/>
      <c r="J75" s="464"/>
      <c r="K75" s="464"/>
      <c r="L75" s="464"/>
      <c r="M75" s="464"/>
      <c r="N75" s="464"/>
      <c r="O75" s="464"/>
      <c r="P75" s="464"/>
      <c r="Q75" s="464"/>
      <c r="R75" s="464"/>
    </row>
    <row r="76" spans="1:18" x14ac:dyDescent="0.2">
      <c r="A76" s="466" t="s">
        <v>69</v>
      </c>
      <c r="B76" s="448">
        <v>18150000</v>
      </c>
      <c r="C76" s="447">
        <v>19075076.109999999</v>
      </c>
      <c r="D76" s="448"/>
      <c r="E76" s="448">
        <f t="shared" si="8"/>
        <v>19075076.109999999</v>
      </c>
      <c r="F76" s="448"/>
      <c r="G76" s="448"/>
      <c r="H76" s="464"/>
      <c r="I76" s="464"/>
      <c r="J76" s="464"/>
      <c r="K76" s="464"/>
      <c r="L76" s="464"/>
      <c r="M76" s="464"/>
      <c r="N76" s="464"/>
      <c r="O76" s="464"/>
      <c r="P76" s="464"/>
      <c r="Q76" s="464"/>
      <c r="R76" s="464"/>
    </row>
    <row r="77" spans="1:18" x14ac:dyDescent="0.2">
      <c r="A77" s="466" t="s">
        <v>70</v>
      </c>
      <c r="B77" s="448">
        <v>20500000</v>
      </c>
      <c r="C77" s="447">
        <v>19155449.149999999</v>
      </c>
      <c r="D77" s="448"/>
      <c r="E77" s="448">
        <f t="shared" si="8"/>
        <v>19155449.149999999</v>
      </c>
      <c r="F77" s="448"/>
      <c r="G77" s="448"/>
      <c r="H77" s="464"/>
      <c r="I77" s="464"/>
      <c r="J77" s="464"/>
      <c r="K77" s="464"/>
      <c r="L77" s="464"/>
      <c r="M77" s="464"/>
      <c r="N77" s="464"/>
      <c r="O77" s="464"/>
      <c r="P77" s="464"/>
      <c r="Q77" s="464"/>
      <c r="R77" s="475"/>
    </row>
    <row r="78" spans="1:18" x14ac:dyDescent="0.2">
      <c r="A78" s="467" t="s">
        <v>441</v>
      </c>
      <c r="B78" s="457">
        <f>SUM(B71:B77)</f>
        <v>40500000</v>
      </c>
      <c r="C78" s="458">
        <f>SUM(C71:C77)</f>
        <v>40027403.369999997</v>
      </c>
      <c r="D78" s="458">
        <f>SUM(D71:D77)</f>
        <v>0</v>
      </c>
      <c r="E78" s="458">
        <f>SUM(E71:E77)</f>
        <v>40027403.369999997</v>
      </c>
      <c r="F78" s="458">
        <f>SUM(F71:F77)</f>
        <v>0</v>
      </c>
      <c r="G78" s="45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76"/>
    </row>
    <row r="79" spans="1:18" x14ac:dyDescent="0.2">
      <c r="A79" s="477" t="s">
        <v>491</v>
      </c>
      <c r="B79" s="476"/>
      <c r="C79" s="476"/>
      <c r="D79" s="457"/>
      <c r="E79" s="457">
        <f>E78-E69</f>
        <v>-1685480.4600000083</v>
      </c>
      <c r="F79" s="457"/>
      <c r="G79" s="457"/>
      <c r="H79" s="476"/>
      <c r="I79" s="476"/>
      <c r="J79" s="476"/>
      <c r="K79" s="476"/>
      <c r="L79" s="476"/>
      <c r="M79" s="476"/>
      <c r="N79" s="476"/>
      <c r="O79" s="476"/>
      <c r="P79" s="476"/>
      <c r="Q79" s="476"/>
      <c r="R79" s="476"/>
    </row>
    <row r="81" spans="1:17" x14ac:dyDescent="0.2">
      <c r="B81" s="436" t="s">
        <v>707</v>
      </c>
      <c r="I81" s="436" t="s">
        <v>710</v>
      </c>
      <c r="N81" s="436" t="s">
        <v>712</v>
      </c>
    </row>
    <row r="82" spans="1:17" x14ac:dyDescent="0.2">
      <c r="A82" s="474"/>
      <c r="B82" s="664" t="s">
        <v>708</v>
      </c>
      <c r="C82" s="664"/>
      <c r="D82" s="474"/>
      <c r="E82" s="474"/>
      <c r="F82" s="474"/>
      <c r="G82" s="474"/>
      <c r="H82" s="474"/>
      <c r="I82" s="664" t="s">
        <v>709</v>
      </c>
      <c r="J82" s="664"/>
      <c r="K82" s="474"/>
      <c r="L82" s="474"/>
      <c r="M82" s="474"/>
      <c r="N82" s="664" t="s">
        <v>189</v>
      </c>
      <c r="O82" s="664"/>
      <c r="P82" s="474"/>
      <c r="Q82" s="474"/>
    </row>
    <row r="83" spans="1:17" x14ac:dyDescent="0.2">
      <c r="A83" s="474"/>
      <c r="B83" s="664" t="s">
        <v>150</v>
      </c>
      <c r="C83" s="664"/>
      <c r="I83" s="664" t="s">
        <v>711</v>
      </c>
      <c r="J83" s="664"/>
      <c r="N83" s="664" t="s">
        <v>152</v>
      </c>
      <c r="O83" s="664"/>
    </row>
  </sheetData>
  <mergeCells count="19">
    <mergeCell ref="B34:C34"/>
    <mergeCell ref="A53:Q53"/>
    <mergeCell ref="A54:Q54"/>
    <mergeCell ref="A55:Q55"/>
    <mergeCell ref="A1:Q1"/>
    <mergeCell ref="A2:Q2"/>
    <mergeCell ref="A3:Q3"/>
    <mergeCell ref="B32:C32"/>
    <mergeCell ref="B33:C33"/>
    <mergeCell ref="N32:O32"/>
    <mergeCell ref="N33:O33"/>
    <mergeCell ref="H32:I32"/>
    <mergeCell ref="H33:I33"/>
    <mergeCell ref="B82:C82"/>
    <mergeCell ref="I82:J82"/>
    <mergeCell ref="N82:O82"/>
    <mergeCell ref="B83:C83"/>
    <mergeCell ref="I83:J83"/>
    <mergeCell ref="N83:O83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4"/>
  <sheetViews>
    <sheetView view="pageBreakPreview" zoomScaleNormal="100" zoomScaleSheetLayoutView="100" workbookViewId="0">
      <selection activeCell="D16" sqref="D16"/>
    </sheetView>
  </sheetViews>
  <sheetFormatPr defaultRowHeight="20.25" customHeight="1" x14ac:dyDescent="0.2"/>
  <cols>
    <col min="1" max="1" width="18.75" style="124" customWidth="1"/>
    <col min="2" max="2" width="16.375" style="124" customWidth="1"/>
    <col min="3" max="3" width="15.25" style="124" customWidth="1"/>
    <col min="4" max="4" width="18.75" style="124" customWidth="1"/>
    <col min="5" max="5" width="19.375" style="124" customWidth="1"/>
    <col min="6" max="6" width="15.875" style="124" customWidth="1"/>
    <col min="7" max="16384" width="9" style="124"/>
  </cols>
  <sheetData>
    <row r="1" spans="1:7" ht="20.25" customHeight="1" x14ac:dyDescent="0.2">
      <c r="A1" s="669" t="s">
        <v>0</v>
      </c>
      <c r="B1" s="669"/>
      <c r="C1" s="669"/>
      <c r="D1" s="669"/>
      <c r="E1" s="669"/>
      <c r="F1" s="669"/>
      <c r="G1" s="123"/>
    </row>
    <row r="2" spans="1:7" ht="20.25" customHeight="1" x14ac:dyDescent="0.2">
      <c r="A2" s="669" t="s">
        <v>132</v>
      </c>
      <c r="B2" s="669"/>
      <c r="C2" s="669"/>
      <c r="D2" s="669"/>
      <c r="E2" s="669"/>
      <c r="F2" s="669"/>
      <c r="G2" s="123"/>
    </row>
    <row r="3" spans="1:7" ht="20.25" customHeight="1" x14ac:dyDescent="0.2">
      <c r="A3" s="669" t="s">
        <v>463</v>
      </c>
      <c r="B3" s="669"/>
      <c r="C3" s="669"/>
      <c r="D3" s="669"/>
      <c r="E3" s="669"/>
      <c r="F3" s="669"/>
      <c r="G3" s="123"/>
    </row>
    <row r="4" spans="1:7" ht="20.25" customHeight="1" x14ac:dyDescent="0.2">
      <c r="A4" s="125"/>
      <c r="B4" s="125"/>
      <c r="C4" s="125"/>
    </row>
    <row r="5" spans="1:7" s="126" customFormat="1" ht="28.5" customHeight="1" x14ac:dyDescent="0.2">
      <c r="A5" s="111" t="s">
        <v>1</v>
      </c>
      <c r="B5" s="111" t="s">
        <v>2</v>
      </c>
      <c r="C5" s="111" t="s">
        <v>3</v>
      </c>
      <c r="D5" s="111" t="s">
        <v>4</v>
      </c>
      <c r="E5" s="111" t="s">
        <v>5</v>
      </c>
      <c r="F5" s="111" t="s">
        <v>6</v>
      </c>
    </row>
    <row r="6" spans="1:7" ht="20.25" customHeight="1" x14ac:dyDescent="0.2">
      <c r="A6" s="127" t="s">
        <v>5</v>
      </c>
      <c r="B6" s="128" t="s">
        <v>5</v>
      </c>
      <c r="C6" s="127" t="s">
        <v>7</v>
      </c>
      <c r="D6" s="129">
        <v>9964000</v>
      </c>
      <c r="E6" s="130">
        <v>9125690</v>
      </c>
      <c r="F6" s="131"/>
    </row>
    <row r="7" spans="1:7" ht="20.25" customHeight="1" x14ac:dyDescent="0.2">
      <c r="A7" s="132"/>
      <c r="B7" s="133"/>
      <c r="C7" s="132"/>
      <c r="D7" s="133"/>
      <c r="E7" s="132"/>
      <c r="F7" s="134"/>
    </row>
    <row r="8" spans="1:7" ht="20.25" customHeight="1" x14ac:dyDescent="0.2">
      <c r="A8" s="132"/>
      <c r="B8" s="133"/>
      <c r="C8" s="132"/>
      <c r="D8" s="133"/>
      <c r="E8" s="132"/>
      <c r="F8" s="134"/>
    </row>
    <row r="9" spans="1:7" ht="20.25" customHeight="1" x14ac:dyDescent="0.2">
      <c r="A9" s="132"/>
      <c r="B9" s="133"/>
      <c r="C9" s="132"/>
      <c r="D9" s="133"/>
      <c r="E9" s="132"/>
      <c r="F9" s="134"/>
    </row>
    <row r="10" spans="1:7" ht="20.25" customHeight="1" x14ac:dyDescent="0.2">
      <c r="A10" s="132"/>
      <c r="B10" s="133"/>
      <c r="C10" s="132"/>
      <c r="D10" s="133"/>
      <c r="E10" s="132"/>
      <c r="F10" s="134"/>
    </row>
    <row r="11" spans="1:7" ht="20.25" customHeight="1" x14ac:dyDescent="0.2">
      <c r="A11" s="132"/>
      <c r="B11" s="133"/>
      <c r="C11" s="132"/>
      <c r="D11" s="133"/>
      <c r="E11" s="132"/>
      <c r="F11" s="134"/>
    </row>
    <row r="12" spans="1:7" ht="20.25" customHeight="1" x14ac:dyDescent="0.2">
      <c r="A12" s="135"/>
      <c r="B12" s="136"/>
      <c r="C12" s="135"/>
      <c r="D12" s="137">
        <f>SUM(D6:D11)</f>
        <v>9964000</v>
      </c>
      <c r="E12" s="138">
        <f>SUM(E6:E11)</f>
        <v>9125690</v>
      </c>
      <c r="F12" s="139"/>
    </row>
    <row r="14" spans="1:7" ht="20.25" customHeight="1" x14ac:dyDescent="0.2">
      <c r="A14" s="48"/>
      <c r="B14" s="48"/>
      <c r="C14" s="48"/>
      <c r="D14" s="48"/>
    </row>
    <row r="15" spans="1:7" ht="20.25" customHeight="1" x14ac:dyDescent="0.2">
      <c r="A15" s="48"/>
      <c r="B15" s="48"/>
      <c r="C15" s="48"/>
      <c r="D15" s="48"/>
    </row>
    <row r="17" spans="1:7" ht="20.25" customHeight="1" x14ac:dyDescent="0.2">
      <c r="A17" s="668"/>
      <c r="B17" s="668"/>
      <c r="C17" s="668"/>
      <c r="D17" s="668"/>
      <c r="E17" s="668"/>
      <c r="F17" s="668"/>
    </row>
    <row r="18" spans="1:7" ht="20.25" customHeight="1" x14ac:dyDescent="0.2">
      <c r="A18" s="668"/>
      <c r="B18" s="668"/>
      <c r="C18" s="668"/>
      <c r="D18" s="668"/>
      <c r="E18" s="668"/>
      <c r="F18" s="668"/>
    </row>
    <row r="19" spans="1:7" ht="20.25" customHeight="1" x14ac:dyDescent="0.2">
      <c r="A19" s="668"/>
      <c r="B19" s="668"/>
      <c r="C19" s="668"/>
      <c r="D19" s="668"/>
      <c r="E19" s="668"/>
      <c r="F19" s="668"/>
    </row>
    <row r="24" spans="1:7" ht="20.25" customHeight="1" x14ac:dyDescent="0.2">
      <c r="A24" s="667"/>
      <c r="B24" s="667"/>
      <c r="C24" s="667"/>
      <c r="D24" s="667"/>
      <c r="E24" s="667"/>
      <c r="F24" s="667"/>
      <c r="G24" s="667"/>
    </row>
    <row r="25" spans="1:7" ht="20.25" customHeight="1" x14ac:dyDescent="0.2">
      <c r="A25" s="667"/>
      <c r="B25" s="667"/>
      <c r="C25" s="667"/>
      <c r="D25" s="667"/>
      <c r="E25" s="667"/>
      <c r="F25" s="667"/>
      <c r="G25" s="667"/>
    </row>
    <row r="26" spans="1:7" ht="20.25" customHeight="1" x14ac:dyDescent="0.2">
      <c r="A26" s="667"/>
      <c r="B26" s="667"/>
      <c r="C26" s="667"/>
      <c r="D26" s="667"/>
      <c r="E26" s="667"/>
      <c r="F26" s="667"/>
      <c r="G26" s="667"/>
    </row>
    <row r="27" spans="1:7" ht="20.25" customHeight="1" x14ac:dyDescent="0.2">
      <c r="A27" s="125"/>
      <c r="B27" s="125"/>
      <c r="C27" s="125"/>
    </row>
    <row r="29" spans="1:7" ht="20.25" customHeight="1" x14ac:dyDescent="0.2">
      <c r="A29" s="48"/>
      <c r="B29" s="48"/>
      <c r="C29" s="48"/>
      <c r="D29" s="48"/>
    </row>
    <row r="32" spans="1:7" ht="20.25" customHeight="1" x14ac:dyDescent="0.2">
      <c r="A32" s="666"/>
      <c r="B32" s="666"/>
      <c r="C32" s="666"/>
      <c r="D32" s="666"/>
      <c r="E32" s="666"/>
      <c r="F32" s="666"/>
      <c r="G32" s="666"/>
    </row>
    <row r="33" spans="1:7" ht="20.25" customHeight="1" x14ac:dyDescent="0.2">
      <c r="A33" s="140"/>
      <c r="B33" s="140"/>
      <c r="C33" s="140"/>
      <c r="D33" s="140"/>
      <c r="E33" s="140"/>
      <c r="F33" s="140"/>
      <c r="G33" s="140"/>
    </row>
    <row r="34" spans="1:7" ht="20.25" customHeight="1" x14ac:dyDescent="0.2">
      <c r="A34" s="140"/>
      <c r="B34" s="140"/>
      <c r="C34" s="140"/>
      <c r="D34" s="140"/>
      <c r="E34" s="140"/>
      <c r="F34" s="140"/>
      <c r="G34" s="140"/>
    </row>
  </sheetData>
  <mergeCells count="16">
    <mergeCell ref="A1:F1"/>
    <mergeCell ref="A2:F2"/>
    <mergeCell ref="A3:F3"/>
    <mergeCell ref="E19:F19"/>
    <mergeCell ref="C17:D17"/>
    <mergeCell ref="C18:D18"/>
    <mergeCell ref="C19:D19"/>
    <mergeCell ref="A17:B17"/>
    <mergeCell ref="E17:F17"/>
    <mergeCell ref="A32:G32"/>
    <mergeCell ref="A24:G24"/>
    <mergeCell ref="A25:G25"/>
    <mergeCell ref="A26:G26"/>
    <mergeCell ref="A18:B18"/>
    <mergeCell ref="E18:F18"/>
    <mergeCell ref="A19:B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view="pageBreakPreview" zoomScale="90" zoomScaleNormal="100" zoomScaleSheetLayoutView="90" workbookViewId="0">
      <selection activeCell="I5" sqref="I5"/>
    </sheetView>
  </sheetViews>
  <sheetFormatPr defaultRowHeight="18" x14ac:dyDescent="0.45"/>
  <cols>
    <col min="1" max="1" width="14.25" style="31" customWidth="1"/>
    <col min="2" max="2" width="19.5" style="31" customWidth="1"/>
    <col min="3" max="3" width="17.375" style="31" customWidth="1"/>
    <col min="4" max="8" width="19" style="31" customWidth="1"/>
    <col min="9" max="10" width="12.25" style="31" bestFit="1" customWidth="1"/>
    <col min="11" max="16384" width="9" style="31"/>
  </cols>
  <sheetData>
    <row r="1" spans="1:10" ht="27.75" x14ac:dyDescent="0.65">
      <c r="A1" s="670" t="s">
        <v>0</v>
      </c>
      <c r="B1" s="670"/>
      <c r="C1" s="670"/>
      <c r="D1" s="670"/>
      <c r="E1" s="670"/>
      <c r="F1" s="670"/>
      <c r="G1" s="670"/>
      <c r="H1" s="670"/>
      <c r="I1" s="71"/>
    </row>
    <row r="2" spans="1:10" ht="27.75" x14ac:dyDescent="0.65">
      <c r="A2" s="670" t="s">
        <v>130</v>
      </c>
      <c r="B2" s="670"/>
      <c r="C2" s="670"/>
      <c r="D2" s="670"/>
      <c r="E2" s="670"/>
      <c r="F2" s="670"/>
      <c r="G2" s="670"/>
      <c r="H2" s="670"/>
      <c r="I2" s="71"/>
    </row>
    <row r="3" spans="1:10" ht="27.75" x14ac:dyDescent="0.65">
      <c r="A3" s="670" t="s">
        <v>463</v>
      </c>
      <c r="B3" s="670"/>
      <c r="C3" s="670"/>
      <c r="D3" s="670"/>
      <c r="E3" s="670"/>
      <c r="F3" s="670"/>
      <c r="G3" s="670"/>
      <c r="H3" s="670"/>
      <c r="I3" s="71"/>
    </row>
    <row r="4" spans="1:10" ht="27.75" x14ac:dyDescent="0.65">
      <c r="A4" s="72"/>
      <c r="B4" s="72"/>
      <c r="C4" s="72"/>
    </row>
    <row r="5" spans="1:10" s="94" customFormat="1" ht="27" customHeight="1" x14ac:dyDescent="0.45">
      <c r="A5" s="671" t="s">
        <v>1</v>
      </c>
      <c r="B5" s="671" t="s">
        <v>2</v>
      </c>
      <c r="C5" s="671" t="s">
        <v>3</v>
      </c>
      <c r="D5" s="671" t="s">
        <v>4</v>
      </c>
      <c r="E5" s="673" t="s">
        <v>22</v>
      </c>
      <c r="F5" s="141" t="s">
        <v>151</v>
      </c>
      <c r="G5" s="673" t="s">
        <v>23</v>
      </c>
      <c r="H5" s="671" t="s">
        <v>6</v>
      </c>
    </row>
    <row r="6" spans="1:10" s="94" customFormat="1" ht="27" customHeight="1" x14ac:dyDescent="0.45">
      <c r="A6" s="672"/>
      <c r="B6" s="672"/>
      <c r="C6" s="672"/>
      <c r="D6" s="672"/>
      <c r="E6" s="674"/>
      <c r="F6" s="142" t="s">
        <v>24</v>
      </c>
      <c r="G6" s="674"/>
      <c r="H6" s="672"/>
    </row>
    <row r="7" spans="1:10" ht="24.75" x14ac:dyDescent="0.6">
      <c r="A7" s="73" t="s">
        <v>10</v>
      </c>
      <c r="B7" s="74" t="s">
        <v>195</v>
      </c>
      <c r="C7" s="75" t="s">
        <v>7</v>
      </c>
      <c r="D7" s="77"/>
      <c r="E7" s="76">
        <v>2383920</v>
      </c>
      <c r="F7" s="77">
        <v>0</v>
      </c>
      <c r="G7" s="78">
        <v>0</v>
      </c>
      <c r="H7" s="79">
        <f>E7+F7+G7</f>
        <v>2383920</v>
      </c>
      <c r="I7" s="204"/>
      <c r="J7" s="197"/>
    </row>
    <row r="8" spans="1:10" ht="24.75" x14ac:dyDescent="0.6">
      <c r="A8" s="80"/>
      <c r="B8" s="81" t="s">
        <v>12</v>
      </c>
      <c r="C8" s="82" t="s">
        <v>7</v>
      </c>
      <c r="D8" s="83"/>
      <c r="E8" s="43">
        <v>3398085</v>
      </c>
      <c r="F8" s="83">
        <v>0</v>
      </c>
      <c r="G8" s="84">
        <v>1713639</v>
      </c>
      <c r="H8" s="106">
        <f>E8+F8+G8</f>
        <v>5111724</v>
      </c>
      <c r="I8" s="205"/>
      <c r="J8" s="206"/>
    </row>
    <row r="9" spans="1:10" ht="24.75" x14ac:dyDescent="0.6">
      <c r="A9" s="80" t="s">
        <v>19</v>
      </c>
      <c r="B9" s="81" t="s">
        <v>13</v>
      </c>
      <c r="C9" s="82" t="s">
        <v>7</v>
      </c>
      <c r="D9" s="83"/>
      <c r="E9" s="43">
        <v>59640</v>
      </c>
      <c r="F9" s="83">
        <v>0</v>
      </c>
      <c r="G9" s="84">
        <v>4200</v>
      </c>
      <c r="H9" s="106">
        <f t="shared" ref="H9:H18" si="0">E9+F9+G9</f>
        <v>63840</v>
      </c>
    </row>
    <row r="10" spans="1:10" ht="24.75" x14ac:dyDescent="0.6">
      <c r="A10" s="80"/>
      <c r="B10" s="81" t="s">
        <v>20</v>
      </c>
      <c r="C10" s="82" t="s">
        <v>7</v>
      </c>
      <c r="D10" s="83"/>
      <c r="E10" s="43">
        <v>542043.51</v>
      </c>
      <c r="F10" s="83">
        <v>0</v>
      </c>
      <c r="G10" s="84">
        <v>83624</v>
      </c>
      <c r="H10" s="106">
        <f t="shared" si="0"/>
        <v>625667.51</v>
      </c>
    </row>
    <row r="11" spans="1:10" ht="24.75" x14ac:dyDescent="0.6">
      <c r="A11" s="80"/>
      <c r="B11" s="81" t="s">
        <v>14</v>
      </c>
      <c r="C11" s="82" t="s">
        <v>7</v>
      </c>
      <c r="D11" s="83"/>
      <c r="E11" s="43">
        <v>260096</v>
      </c>
      <c r="F11" s="83">
        <v>0</v>
      </c>
      <c r="G11" s="84">
        <v>93843</v>
      </c>
      <c r="H11" s="106">
        <f t="shared" si="0"/>
        <v>353939</v>
      </c>
    </row>
    <row r="12" spans="1:10" ht="24.75" x14ac:dyDescent="0.6">
      <c r="A12" s="80"/>
      <c r="B12" s="81" t="s">
        <v>21</v>
      </c>
      <c r="C12" s="82" t="s">
        <v>7</v>
      </c>
      <c r="D12" s="83"/>
      <c r="E12" s="43">
        <v>215764.75</v>
      </c>
      <c r="F12" s="83">
        <v>0</v>
      </c>
      <c r="G12" s="84">
        <v>2309</v>
      </c>
      <c r="H12" s="106">
        <f t="shared" si="0"/>
        <v>218073.75</v>
      </c>
    </row>
    <row r="13" spans="1:10" ht="24.75" x14ac:dyDescent="0.6">
      <c r="A13" s="80" t="s">
        <v>15</v>
      </c>
      <c r="B13" s="81" t="s">
        <v>16</v>
      </c>
      <c r="C13" s="82" t="s">
        <v>7</v>
      </c>
      <c r="D13" s="83"/>
      <c r="E13" s="43">
        <v>44500</v>
      </c>
      <c r="F13" s="83">
        <v>0</v>
      </c>
      <c r="G13" s="84">
        <v>71700</v>
      </c>
      <c r="H13" s="106">
        <f t="shared" si="0"/>
        <v>116200</v>
      </c>
    </row>
    <row r="14" spans="1:10" ht="24.75" x14ac:dyDescent="0.6">
      <c r="A14" s="80"/>
      <c r="B14" s="81" t="s">
        <v>17</v>
      </c>
      <c r="C14" s="82" t="s">
        <v>7</v>
      </c>
      <c r="D14" s="83"/>
      <c r="E14" s="43">
        <v>0</v>
      </c>
      <c r="F14" s="83">
        <v>0</v>
      </c>
      <c r="G14" s="84">
        <v>0</v>
      </c>
      <c r="H14" s="106">
        <f t="shared" si="0"/>
        <v>0</v>
      </c>
    </row>
    <row r="15" spans="1:10" ht="24.75" x14ac:dyDescent="0.6">
      <c r="A15" s="80" t="s">
        <v>18</v>
      </c>
      <c r="B15" s="81" t="s">
        <v>18</v>
      </c>
      <c r="C15" s="82" t="s">
        <v>7</v>
      </c>
      <c r="D15" s="83"/>
      <c r="E15" s="43">
        <v>10000</v>
      </c>
      <c r="F15" s="83">
        <v>0</v>
      </c>
      <c r="G15" s="84">
        <v>0</v>
      </c>
      <c r="H15" s="106">
        <f t="shared" si="0"/>
        <v>10000</v>
      </c>
    </row>
    <row r="16" spans="1:10" ht="24.75" x14ac:dyDescent="0.6">
      <c r="A16" s="80" t="s">
        <v>8</v>
      </c>
      <c r="B16" s="81" t="s">
        <v>8</v>
      </c>
      <c r="C16" s="82" t="s">
        <v>7</v>
      </c>
      <c r="D16" s="83"/>
      <c r="E16" s="43">
        <v>0</v>
      </c>
      <c r="F16" s="83">
        <v>0</v>
      </c>
      <c r="G16" s="84">
        <v>0</v>
      </c>
      <c r="H16" s="106">
        <f t="shared" si="0"/>
        <v>0</v>
      </c>
    </row>
    <row r="17" spans="1:8" ht="24.75" x14ac:dyDescent="0.6">
      <c r="A17" s="80"/>
      <c r="B17" s="81"/>
      <c r="C17" s="80"/>
      <c r="D17" s="86"/>
      <c r="E17" s="148"/>
      <c r="F17" s="80"/>
      <c r="G17" s="88"/>
      <c r="H17" s="106">
        <f t="shared" si="0"/>
        <v>0</v>
      </c>
    </row>
    <row r="18" spans="1:8" s="94" customFormat="1" ht="24.75" x14ac:dyDescent="0.6">
      <c r="A18" s="89"/>
      <c r="B18" s="90"/>
      <c r="C18" s="89"/>
      <c r="D18" s="91">
        <f>SUM(D7:D17)</f>
        <v>0</v>
      </c>
      <c r="E18" s="149">
        <f>SUM(E7:E17)</f>
        <v>6914049.2599999998</v>
      </c>
      <c r="F18" s="92">
        <f>SUM(F7:F17)</f>
        <v>0</v>
      </c>
      <c r="G18" s="93">
        <f>SUM(G7:G17)</f>
        <v>1969315</v>
      </c>
      <c r="H18" s="92">
        <f t="shared" si="0"/>
        <v>8883364.2599999998</v>
      </c>
    </row>
  </sheetData>
  <mergeCells count="10">
    <mergeCell ref="A1:H1"/>
    <mergeCell ref="A2:H2"/>
    <mergeCell ref="A3:H3"/>
    <mergeCell ref="H5:H6"/>
    <mergeCell ref="A5:A6"/>
    <mergeCell ref="B5:B6"/>
    <mergeCell ref="C5:C6"/>
    <mergeCell ref="D5:D6"/>
    <mergeCell ref="E5:E6"/>
    <mergeCell ref="G5:G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"/>
  <sheetViews>
    <sheetView workbookViewId="0">
      <selection activeCell="H14" sqref="H14"/>
    </sheetView>
  </sheetViews>
  <sheetFormatPr defaultRowHeight="25.5" customHeight="1" x14ac:dyDescent="0.6"/>
  <cols>
    <col min="1" max="1" width="15.75" style="32" customWidth="1"/>
    <col min="2" max="2" width="18.125" style="32" customWidth="1"/>
    <col min="3" max="3" width="14.375" style="32" customWidth="1"/>
    <col min="4" max="4" width="13.75" style="32" customWidth="1"/>
    <col min="5" max="5" width="19" style="32" customWidth="1"/>
    <col min="6" max="6" width="14.875" style="32" customWidth="1"/>
    <col min="7" max="7" width="17.625" style="32" customWidth="1"/>
    <col min="8" max="8" width="15.125" style="32" customWidth="1"/>
    <col min="9" max="16384" width="9" style="32"/>
  </cols>
  <sheetData>
    <row r="1" spans="1:9" ht="25.5" customHeight="1" x14ac:dyDescent="0.65">
      <c r="A1" s="670" t="s">
        <v>0</v>
      </c>
      <c r="B1" s="670"/>
      <c r="C1" s="670"/>
      <c r="D1" s="670"/>
      <c r="E1" s="670"/>
      <c r="F1" s="670"/>
      <c r="G1" s="670"/>
      <c r="H1" s="670"/>
      <c r="I1" s="49"/>
    </row>
    <row r="2" spans="1:9" ht="25.5" customHeight="1" x14ac:dyDescent="0.65">
      <c r="A2" s="670" t="s">
        <v>133</v>
      </c>
      <c r="B2" s="670"/>
      <c r="C2" s="670"/>
      <c r="D2" s="670"/>
      <c r="E2" s="670"/>
      <c r="F2" s="670"/>
      <c r="G2" s="670"/>
      <c r="H2" s="670"/>
      <c r="I2" s="49"/>
    </row>
    <row r="3" spans="1:9" ht="25.5" customHeight="1" x14ac:dyDescent="0.65">
      <c r="A3" s="670" t="s">
        <v>463</v>
      </c>
      <c r="B3" s="670"/>
      <c r="C3" s="670"/>
      <c r="D3" s="670"/>
      <c r="E3" s="670"/>
      <c r="F3" s="670"/>
      <c r="G3" s="670"/>
      <c r="H3" s="670"/>
      <c r="I3" s="49"/>
    </row>
    <row r="4" spans="1:9" s="42" customFormat="1" ht="25.5" customHeight="1" x14ac:dyDescent="0.6">
      <c r="A4" s="673" t="s">
        <v>1</v>
      </c>
      <c r="B4" s="673" t="s">
        <v>2</v>
      </c>
      <c r="C4" s="673" t="s">
        <v>3</v>
      </c>
      <c r="D4" s="673" t="s">
        <v>4</v>
      </c>
      <c r="E4" s="96" t="s">
        <v>25</v>
      </c>
      <c r="F4" s="673" t="s">
        <v>28</v>
      </c>
      <c r="G4" s="96" t="s">
        <v>29</v>
      </c>
      <c r="H4" s="673" t="s">
        <v>6</v>
      </c>
    </row>
    <row r="5" spans="1:9" s="42" customFormat="1" ht="25.5" customHeight="1" x14ac:dyDescent="0.6">
      <c r="A5" s="675"/>
      <c r="B5" s="675"/>
      <c r="C5" s="675"/>
      <c r="D5" s="675"/>
      <c r="E5" s="97" t="s">
        <v>26</v>
      </c>
      <c r="F5" s="675"/>
      <c r="G5" s="97" t="s">
        <v>30</v>
      </c>
      <c r="H5" s="675"/>
    </row>
    <row r="6" spans="1:9" s="42" customFormat="1" ht="25.5" customHeight="1" x14ac:dyDescent="0.6">
      <c r="A6" s="674"/>
      <c r="B6" s="674"/>
      <c r="C6" s="674"/>
      <c r="D6" s="674"/>
      <c r="E6" s="98" t="s">
        <v>27</v>
      </c>
      <c r="F6" s="674"/>
      <c r="G6" s="110" t="s">
        <v>31</v>
      </c>
      <c r="H6" s="674"/>
    </row>
    <row r="7" spans="1:9" ht="25.5" customHeight="1" x14ac:dyDescent="0.6">
      <c r="A7" s="73" t="s">
        <v>10</v>
      </c>
      <c r="B7" s="74" t="s">
        <v>11</v>
      </c>
      <c r="C7" s="75" t="s">
        <v>7</v>
      </c>
      <c r="D7" s="76">
        <v>0</v>
      </c>
      <c r="E7" s="77">
        <v>0</v>
      </c>
      <c r="F7" s="103">
        <v>0</v>
      </c>
      <c r="G7" s="78">
        <v>0</v>
      </c>
      <c r="H7" s="79">
        <f>E7+F7+G7</f>
        <v>0</v>
      </c>
    </row>
    <row r="8" spans="1:9" ht="25.5" customHeight="1" x14ac:dyDescent="0.6">
      <c r="A8" s="80"/>
      <c r="B8" s="81" t="s">
        <v>12</v>
      </c>
      <c r="C8" s="82" t="s">
        <v>7</v>
      </c>
      <c r="D8" s="43">
        <v>0</v>
      </c>
      <c r="E8" s="83">
        <v>0</v>
      </c>
      <c r="F8" s="104">
        <v>0</v>
      </c>
      <c r="G8" s="84">
        <v>0</v>
      </c>
      <c r="H8" s="106">
        <f>E8+F8+G8</f>
        <v>0</v>
      </c>
    </row>
    <row r="9" spans="1:9" ht="25.5" customHeight="1" x14ac:dyDescent="0.6">
      <c r="A9" s="80" t="s">
        <v>19</v>
      </c>
      <c r="B9" s="81" t="s">
        <v>13</v>
      </c>
      <c r="C9" s="82" t="s">
        <v>7</v>
      </c>
      <c r="D9" s="43">
        <v>0</v>
      </c>
      <c r="E9" s="83">
        <v>103320</v>
      </c>
      <c r="F9" s="104">
        <v>0</v>
      </c>
      <c r="G9" s="84">
        <v>0</v>
      </c>
      <c r="H9" s="106">
        <f t="shared" ref="H9:H16" si="0">E9+F9+G9</f>
        <v>103320</v>
      </c>
    </row>
    <row r="10" spans="1:9" ht="25.5" customHeight="1" x14ac:dyDescent="0.6">
      <c r="A10" s="80"/>
      <c r="B10" s="81" t="s">
        <v>20</v>
      </c>
      <c r="C10" s="82" t="s">
        <v>7</v>
      </c>
      <c r="D10" s="43"/>
      <c r="E10" s="83">
        <v>45250</v>
      </c>
      <c r="F10" s="104">
        <v>0</v>
      </c>
      <c r="G10" s="84">
        <v>10000</v>
      </c>
      <c r="H10" s="106">
        <f t="shared" si="0"/>
        <v>55250</v>
      </c>
    </row>
    <row r="11" spans="1:9" ht="25.5" customHeight="1" x14ac:dyDescent="0.6">
      <c r="A11" s="80"/>
      <c r="B11" s="81" t="s">
        <v>14</v>
      </c>
      <c r="C11" s="82" t="s">
        <v>7</v>
      </c>
      <c r="D11" s="43">
        <v>0</v>
      </c>
      <c r="E11" s="83">
        <v>0</v>
      </c>
      <c r="F11" s="104">
        <v>0</v>
      </c>
      <c r="G11" s="84">
        <v>4800</v>
      </c>
      <c r="H11" s="106">
        <f t="shared" si="0"/>
        <v>4800</v>
      </c>
    </row>
    <row r="12" spans="1:9" ht="25.5" customHeight="1" x14ac:dyDescent="0.6">
      <c r="A12" s="80"/>
      <c r="B12" s="81" t="s">
        <v>21</v>
      </c>
      <c r="C12" s="82" t="s">
        <v>7</v>
      </c>
      <c r="D12" s="43">
        <v>0</v>
      </c>
      <c r="E12" s="83">
        <v>0</v>
      </c>
      <c r="F12" s="104">
        <v>0</v>
      </c>
      <c r="G12" s="84">
        <v>0</v>
      </c>
      <c r="H12" s="106">
        <f t="shared" si="0"/>
        <v>0</v>
      </c>
    </row>
    <row r="13" spans="1:9" ht="25.5" customHeight="1" x14ac:dyDescent="0.6">
      <c r="A13" s="80" t="s">
        <v>15</v>
      </c>
      <c r="B13" s="81" t="s">
        <v>16</v>
      </c>
      <c r="C13" s="82" t="s">
        <v>7</v>
      </c>
      <c r="D13" s="43"/>
      <c r="E13" s="83">
        <v>0</v>
      </c>
      <c r="F13" s="104">
        <v>0</v>
      </c>
      <c r="G13" s="84">
        <v>0</v>
      </c>
      <c r="H13" s="106">
        <f t="shared" si="0"/>
        <v>0</v>
      </c>
    </row>
    <row r="14" spans="1:9" ht="25.5" customHeight="1" x14ac:dyDescent="0.6">
      <c r="A14" s="80"/>
      <c r="B14" s="81" t="s">
        <v>17</v>
      </c>
      <c r="C14" s="82" t="s">
        <v>7</v>
      </c>
      <c r="D14" s="43">
        <v>0</v>
      </c>
      <c r="E14" s="83">
        <v>0</v>
      </c>
      <c r="F14" s="104">
        <v>0</v>
      </c>
      <c r="G14" s="84">
        <v>0</v>
      </c>
      <c r="H14" s="106">
        <f t="shared" si="0"/>
        <v>0</v>
      </c>
    </row>
    <row r="15" spans="1:9" ht="25.5" customHeight="1" x14ac:dyDescent="0.6">
      <c r="A15" s="80" t="s">
        <v>18</v>
      </c>
      <c r="B15" s="81" t="s">
        <v>18</v>
      </c>
      <c r="C15" s="82" t="s">
        <v>7</v>
      </c>
      <c r="D15" s="43">
        <v>0</v>
      </c>
      <c r="E15" s="83">
        <v>0</v>
      </c>
      <c r="F15" s="104">
        <v>0</v>
      </c>
      <c r="G15" s="84">
        <v>0</v>
      </c>
      <c r="H15" s="106">
        <f t="shared" si="0"/>
        <v>0</v>
      </c>
    </row>
    <row r="16" spans="1:9" ht="25.5" customHeight="1" x14ac:dyDescent="0.6">
      <c r="A16" s="80" t="s">
        <v>8</v>
      </c>
      <c r="B16" s="81" t="s">
        <v>8</v>
      </c>
      <c r="C16" s="82" t="s">
        <v>7</v>
      </c>
      <c r="D16" s="43">
        <v>0</v>
      </c>
      <c r="E16" s="83">
        <v>0</v>
      </c>
      <c r="F16" s="105">
        <v>0</v>
      </c>
      <c r="G16" s="84">
        <v>0</v>
      </c>
      <c r="H16" s="106">
        <f t="shared" si="0"/>
        <v>0</v>
      </c>
    </row>
    <row r="17" spans="1:8" s="42" customFormat="1" ht="25.5" customHeight="1" x14ac:dyDescent="0.6">
      <c r="A17" s="89"/>
      <c r="B17" s="90"/>
      <c r="C17" s="89"/>
      <c r="D17" s="91">
        <f>SUM(D7:D16)</f>
        <v>0</v>
      </c>
      <c r="E17" s="92">
        <f>SUM(E7:E16)</f>
        <v>148570</v>
      </c>
      <c r="F17" s="108">
        <f>SUM(F7:F16)</f>
        <v>0</v>
      </c>
      <c r="G17" s="93">
        <f>SUM(G7:G16)</f>
        <v>14800</v>
      </c>
      <c r="H17" s="93">
        <f>SUM(H7:H16)</f>
        <v>163370</v>
      </c>
    </row>
  </sheetData>
  <mergeCells count="9">
    <mergeCell ref="H4:H6"/>
    <mergeCell ref="A1:H1"/>
    <mergeCell ref="A2:H2"/>
    <mergeCell ref="A3:H3"/>
    <mergeCell ref="A4:A6"/>
    <mergeCell ref="B4:B6"/>
    <mergeCell ref="C4:C6"/>
    <mergeCell ref="D4:D6"/>
    <mergeCell ref="F4:F6"/>
  </mergeCells>
  <pageMargins left="0.70866141732283472" right="0.70866141732283472" top="0.35433070866141736" bottom="0.35433070866141736" header="0.31496062992125984" footer="0.31496062992125984"/>
  <pageSetup paperSize="9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view="pageBreakPreview" zoomScaleNormal="100" zoomScaleSheetLayoutView="100" workbookViewId="0">
      <selection activeCell="E25" sqref="E25"/>
    </sheetView>
  </sheetViews>
  <sheetFormatPr defaultRowHeight="18" x14ac:dyDescent="0.45"/>
  <cols>
    <col min="1" max="1" width="12.5" style="31" customWidth="1"/>
    <col min="2" max="2" width="17" style="31" customWidth="1"/>
    <col min="3" max="3" width="12.5" style="31" customWidth="1"/>
    <col min="4" max="4" width="14.375" style="31" bestFit="1" customWidth="1"/>
    <col min="5" max="5" width="19.5" style="31" customWidth="1"/>
    <col min="6" max="6" width="17.875" style="31" customWidth="1"/>
    <col min="7" max="7" width="14.625" style="31" customWidth="1"/>
    <col min="8" max="8" width="13.5" style="31" customWidth="1"/>
    <col min="9" max="9" width="14.25" style="31" customWidth="1"/>
    <col min="10" max="16384" width="9" style="31"/>
  </cols>
  <sheetData>
    <row r="1" spans="1:10" ht="27.75" x14ac:dyDescent="0.65">
      <c r="A1" s="670" t="s">
        <v>0</v>
      </c>
      <c r="B1" s="670"/>
      <c r="C1" s="670"/>
      <c r="D1" s="670"/>
      <c r="E1" s="670"/>
      <c r="F1" s="670"/>
      <c r="G1" s="670"/>
      <c r="H1" s="670"/>
      <c r="I1" s="670"/>
      <c r="J1" s="95"/>
    </row>
    <row r="2" spans="1:10" ht="27.75" x14ac:dyDescent="0.65">
      <c r="A2" s="670" t="s">
        <v>134</v>
      </c>
      <c r="B2" s="670"/>
      <c r="C2" s="670"/>
      <c r="D2" s="670"/>
      <c r="E2" s="670"/>
      <c r="F2" s="670"/>
      <c r="G2" s="670"/>
      <c r="H2" s="670"/>
      <c r="I2" s="670"/>
      <c r="J2" s="95"/>
    </row>
    <row r="3" spans="1:10" ht="27.75" x14ac:dyDescent="0.65">
      <c r="A3" s="670" t="s">
        <v>463</v>
      </c>
      <c r="B3" s="670"/>
      <c r="C3" s="670"/>
      <c r="D3" s="670"/>
      <c r="E3" s="670"/>
      <c r="F3" s="670"/>
      <c r="G3" s="670"/>
      <c r="H3" s="670"/>
      <c r="I3" s="670"/>
      <c r="J3" s="95"/>
    </row>
    <row r="4" spans="1:10" ht="27.75" x14ac:dyDescent="0.65">
      <c r="A4" s="72"/>
      <c r="B4" s="72"/>
      <c r="C4" s="72"/>
    </row>
    <row r="5" spans="1:10" s="94" customFormat="1" ht="24.75" x14ac:dyDescent="0.45">
      <c r="A5" s="673" t="s">
        <v>1</v>
      </c>
      <c r="B5" s="673" t="s">
        <v>2</v>
      </c>
      <c r="C5" s="673" t="s">
        <v>3</v>
      </c>
      <c r="D5" s="673" t="s">
        <v>4</v>
      </c>
      <c r="E5" s="143" t="s">
        <v>25</v>
      </c>
      <c r="F5" s="146" t="s">
        <v>33</v>
      </c>
      <c r="G5" s="143" t="s">
        <v>37</v>
      </c>
      <c r="H5" s="143" t="s">
        <v>35</v>
      </c>
      <c r="I5" s="673" t="s">
        <v>6</v>
      </c>
    </row>
    <row r="6" spans="1:10" s="94" customFormat="1" ht="24.75" x14ac:dyDescent="0.45">
      <c r="A6" s="675"/>
      <c r="B6" s="675"/>
      <c r="C6" s="675"/>
      <c r="D6" s="675"/>
      <c r="E6" s="145" t="s">
        <v>32</v>
      </c>
      <c r="F6" s="147" t="s">
        <v>34</v>
      </c>
      <c r="G6" s="145" t="s">
        <v>38</v>
      </c>
      <c r="H6" s="145" t="s">
        <v>36</v>
      </c>
      <c r="I6" s="675"/>
    </row>
    <row r="7" spans="1:10" s="94" customFormat="1" ht="27.75" x14ac:dyDescent="0.45">
      <c r="A7" s="674"/>
      <c r="B7" s="674"/>
      <c r="C7" s="674"/>
      <c r="D7" s="674"/>
      <c r="E7" s="144"/>
      <c r="F7" s="109"/>
      <c r="G7" s="144"/>
      <c r="H7" s="99"/>
      <c r="I7" s="674"/>
    </row>
    <row r="8" spans="1:10" ht="24.75" x14ac:dyDescent="0.6">
      <c r="A8" s="73" t="s">
        <v>10</v>
      </c>
      <c r="B8" s="74" t="s">
        <v>11</v>
      </c>
      <c r="C8" s="75" t="s">
        <v>7</v>
      </c>
      <c r="D8" s="76">
        <v>0</v>
      </c>
      <c r="E8" s="77">
        <v>0</v>
      </c>
      <c r="F8" s="103">
        <v>0</v>
      </c>
      <c r="G8" s="78">
        <v>0</v>
      </c>
      <c r="H8" s="78">
        <v>0</v>
      </c>
      <c r="I8" s="79">
        <f>E8+F8</f>
        <v>0</v>
      </c>
    </row>
    <row r="9" spans="1:10" ht="24.75" x14ac:dyDescent="0.6">
      <c r="A9" s="80"/>
      <c r="B9" s="81" t="s">
        <v>12</v>
      </c>
      <c r="C9" s="82" t="s">
        <v>7</v>
      </c>
      <c r="D9" s="43"/>
      <c r="E9" s="83">
        <v>608820</v>
      </c>
      <c r="F9" s="104">
        <v>1840260</v>
      </c>
      <c r="G9" s="84">
        <v>0</v>
      </c>
      <c r="H9" s="84">
        <v>0</v>
      </c>
      <c r="I9" s="85">
        <f t="shared" ref="I9:I17" si="0">E9+F9</f>
        <v>2449080</v>
      </c>
    </row>
    <row r="10" spans="1:10" ht="24.75" x14ac:dyDescent="0.6">
      <c r="A10" s="80" t="s">
        <v>19</v>
      </c>
      <c r="B10" s="81" t="s">
        <v>13</v>
      </c>
      <c r="C10" s="82" t="s">
        <v>7</v>
      </c>
      <c r="D10" s="43"/>
      <c r="E10" s="83">
        <v>40100</v>
      </c>
      <c r="F10" s="104">
        <v>0</v>
      </c>
      <c r="G10" s="84">
        <v>0</v>
      </c>
      <c r="H10" s="84">
        <v>0</v>
      </c>
      <c r="I10" s="85">
        <f t="shared" si="0"/>
        <v>40100</v>
      </c>
    </row>
    <row r="11" spans="1:10" ht="24.75" x14ac:dyDescent="0.6">
      <c r="A11" s="80"/>
      <c r="B11" s="81" t="s">
        <v>20</v>
      </c>
      <c r="C11" s="82" t="s">
        <v>7</v>
      </c>
      <c r="D11" s="43"/>
      <c r="E11" s="83">
        <v>140938</v>
      </c>
      <c r="F11" s="104">
        <v>901300</v>
      </c>
      <c r="G11" s="84">
        <v>0</v>
      </c>
      <c r="H11" s="84">
        <v>0</v>
      </c>
      <c r="I11" s="85">
        <f t="shared" si="0"/>
        <v>1042238</v>
      </c>
    </row>
    <row r="12" spans="1:10" ht="24.75" x14ac:dyDescent="0.6">
      <c r="A12" s="80"/>
      <c r="B12" s="81" t="s">
        <v>14</v>
      </c>
      <c r="C12" s="82" t="s">
        <v>7</v>
      </c>
      <c r="D12" s="43"/>
      <c r="E12" s="83">
        <v>59504</v>
      </c>
      <c r="F12" s="104">
        <v>1150882.98</v>
      </c>
      <c r="G12" s="84">
        <v>0</v>
      </c>
      <c r="H12" s="84">
        <v>0</v>
      </c>
      <c r="I12" s="85">
        <f t="shared" si="0"/>
        <v>1210386.98</v>
      </c>
    </row>
    <row r="13" spans="1:10" ht="24.75" x14ac:dyDescent="0.6">
      <c r="A13" s="80"/>
      <c r="B13" s="81" t="s">
        <v>21</v>
      </c>
      <c r="C13" s="82" t="s">
        <v>7</v>
      </c>
      <c r="D13" s="43"/>
      <c r="E13" s="83">
        <v>23378.94</v>
      </c>
      <c r="F13" s="104">
        <v>0</v>
      </c>
      <c r="G13" s="84">
        <v>0</v>
      </c>
      <c r="H13" s="84">
        <v>0</v>
      </c>
      <c r="I13" s="85">
        <f t="shared" si="0"/>
        <v>23378.94</v>
      </c>
    </row>
    <row r="14" spans="1:10" ht="24.75" x14ac:dyDescent="0.6">
      <c r="A14" s="80" t="s">
        <v>15</v>
      </c>
      <c r="B14" s="81" t="s">
        <v>16</v>
      </c>
      <c r="C14" s="82" t="s">
        <v>7</v>
      </c>
      <c r="D14" s="43"/>
      <c r="E14" s="83">
        <v>3500</v>
      </c>
      <c r="F14" s="104">
        <v>0</v>
      </c>
      <c r="G14" s="84">
        <v>0</v>
      </c>
      <c r="H14" s="84">
        <v>0</v>
      </c>
      <c r="I14" s="85">
        <f t="shared" si="0"/>
        <v>3500</v>
      </c>
    </row>
    <row r="15" spans="1:10" ht="24.75" x14ac:dyDescent="0.6">
      <c r="A15" s="80"/>
      <c r="B15" s="81" t="s">
        <v>17</v>
      </c>
      <c r="C15" s="82" t="s">
        <v>7</v>
      </c>
      <c r="D15" s="43"/>
      <c r="E15" s="83">
        <v>118000</v>
      </c>
      <c r="F15" s="104">
        <v>0</v>
      </c>
      <c r="G15" s="84">
        <v>0</v>
      </c>
      <c r="H15" s="84">
        <v>0</v>
      </c>
      <c r="I15" s="85">
        <f t="shared" si="0"/>
        <v>118000</v>
      </c>
    </row>
    <row r="16" spans="1:10" ht="24.75" x14ac:dyDescent="0.6">
      <c r="A16" s="80" t="s">
        <v>18</v>
      </c>
      <c r="B16" s="81" t="s">
        <v>18</v>
      </c>
      <c r="C16" s="82" t="s">
        <v>7</v>
      </c>
      <c r="D16" s="43">
        <v>0</v>
      </c>
      <c r="E16" s="83">
        <v>0</v>
      </c>
      <c r="F16" s="104">
        <v>0</v>
      </c>
      <c r="G16" s="84">
        <v>0</v>
      </c>
      <c r="H16" s="84">
        <v>0</v>
      </c>
      <c r="I16" s="85">
        <f t="shared" si="0"/>
        <v>0</v>
      </c>
    </row>
    <row r="17" spans="1:9" ht="24.75" x14ac:dyDescent="0.6">
      <c r="A17" s="80" t="s">
        <v>8</v>
      </c>
      <c r="B17" s="81" t="s">
        <v>8</v>
      </c>
      <c r="C17" s="82" t="s">
        <v>7</v>
      </c>
      <c r="D17" s="43"/>
      <c r="E17" s="83">
        <v>0</v>
      </c>
      <c r="F17" s="105">
        <v>2245000</v>
      </c>
      <c r="G17" s="84">
        <v>0</v>
      </c>
      <c r="H17" s="84">
        <v>0</v>
      </c>
      <c r="I17" s="106">
        <f t="shared" si="0"/>
        <v>2245000</v>
      </c>
    </row>
    <row r="18" spans="1:9" ht="24.75" x14ac:dyDescent="0.6">
      <c r="A18" s="80"/>
      <c r="B18" s="81"/>
      <c r="C18" s="80"/>
      <c r="D18" s="86"/>
      <c r="E18" s="87"/>
      <c r="F18" s="107"/>
      <c r="G18" s="88"/>
      <c r="H18" s="88"/>
      <c r="I18" s="88"/>
    </row>
    <row r="19" spans="1:9" s="94" customFormat="1" ht="24.75" x14ac:dyDescent="0.6">
      <c r="A19" s="89"/>
      <c r="B19" s="90"/>
      <c r="C19" s="89"/>
      <c r="D19" s="91">
        <f>SUM(D8:D18)</f>
        <v>0</v>
      </c>
      <c r="E19" s="92">
        <f>SUM(E8:E18)</f>
        <v>994240.94</v>
      </c>
      <c r="F19" s="108">
        <f>SUM(F8:F18)</f>
        <v>6137442.9800000004</v>
      </c>
      <c r="G19" s="93">
        <f>SUM(G8:G18)</f>
        <v>0</v>
      </c>
      <c r="H19" s="93"/>
      <c r="I19" s="93">
        <f>SUM(I8:I18)</f>
        <v>7131683.9200000009</v>
      </c>
    </row>
  </sheetData>
  <mergeCells count="8">
    <mergeCell ref="A1:I1"/>
    <mergeCell ref="A2:I2"/>
    <mergeCell ref="A3:I3"/>
    <mergeCell ref="A5:A7"/>
    <mergeCell ref="B5:B7"/>
    <mergeCell ref="C5:C7"/>
    <mergeCell ref="D5:D7"/>
    <mergeCell ref="I5:I7"/>
  </mergeCells>
  <pageMargins left="0.31496062992125984" right="0.31496062992125984" top="0.15748031496062992" bottom="0.15748031496062992" header="0.31496062992125984" footer="0.31496062992125984"/>
  <pageSetup paperSize="9" scale="9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view="pageBreakPreview" zoomScaleNormal="100" zoomScaleSheetLayoutView="100" workbookViewId="0">
      <selection activeCell="E10" sqref="E10"/>
    </sheetView>
  </sheetViews>
  <sheetFormatPr defaultRowHeight="18" x14ac:dyDescent="0.45"/>
  <cols>
    <col min="1" max="1" width="12.875" style="31" customWidth="1"/>
    <col min="2" max="2" width="19.375" style="31" customWidth="1"/>
    <col min="3" max="3" width="13.125" style="31" customWidth="1"/>
    <col min="4" max="4" width="15.5" style="31" customWidth="1"/>
    <col min="5" max="6" width="18.375" style="31" customWidth="1"/>
    <col min="7" max="7" width="14.625" style="31" customWidth="1"/>
    <col min="8" max="16384" width="9" style="31"/>
  </cols>
  <sheetData>
    <row r="1" spans="1:8" ht="27.75" x14ac:dyDescent="0.65">
      <c r="A1" s="670" t="s">
        <v>0</v>
      </c>
      <c r="B1" s="670"/>
      <c r="C1" s="670"/>
      <c r="D1" s="670"/>
      <c r="E1" s="670"/>
      <c r="F1" s="670"/>
      <c r="G1" s="670"/>
      <c r="H1" s="95"/>
    </row>
    <row r="2" spans="1:8" ht="27.75" x14ac:dyDescent="0.65">
      <c r="A2" s="670" t="s">
        <v>135</v>
      </c>
      <c r="B2" s="670"/>
      <c r="C2" s="670"/>
      <c r="D2" s="670"/>
      <c r="E2" s="670"/>
      <c r="F2" s="670"/>
      <c r="G2" s="670"/>
      <c r="H2" s="95"/>
    </row>
    <row r="3" spans="1:8" ht="27.75" x14ac:dyDescent="0.65">
      <c r="A3" s="670" t="s">
        <v>463</v>
      </c>
      <c r="B3" s="670"/>
      <c r="C3" s="670"/>
      <c r="D3" s="670"/>
      <c r="E3" s="670"/>
      <c r="F3" s="670"/>
      <c r="G3" s="670"/>
      <c r="H3" s="95"/>
    </row>
    <row r="4" spans="1:8" ht="27.75" x14ac:dyDescent="0.65">
      <c r="A4" s="72"/>
      <c r="B4" s="72"/>
      <c r="C4" s="72"/>
    </row>
    <row r="5" spans="1:8" s="34" customFormat="1" ht="24.75" x14ac:dyDescent="0.6">
      <c r="A5" s="673" t="s">
        <v>1</v>
      </c>
      <c r="B5" s="673" t="s">
        <v>2</v>
      </c>
      <c r="C5" s="673" t="s">
        <v>3</v>
      </c>
      <c r="D5" s="673" t="s">
        <v>4</v>
      </c>
      <c r="E5" s="96" t="s">
        <v>25</v>
      </c>
      <c r="F5" s="96" t="s">
        <v>42</v>
      </c>
      <c r="G5" s="673" t="s">
        <v>6</v>
      </c>
    </row>
    <row r="6" spans="1:8" s="34" customFormat="1" ht="24.75" x14ac:dyDescent="0.6">
      <c r="A6" s="675"/>
      <c r="B6" s="675"/>
      <c r="C6" s="675"/>
      <c r="D6" s="675"/>
      <c r="E6" s="97" t="s">
        <v>39</v>
      </c>
      <c r="F6" s="97" t="s">
        <v>40</v>
      </c>
      <c r="G6" s="675"/>
    </row>
    <row r="7" spans="1:8" s="34" customFormat="1" ht="24.75" x14ac:dyDescent="0.6">
      <c r="A7" s="674"/>
      <c r="B7" s="674"/>
      <c r="C7" s="674"/>
      <c r="D7" s="674"/>
      <c r="E7" s="98"/>
      <c r="F7" s="98" t="s">
        <v>41</v>
      </c>
      <c r="G7" s="674"/>
    </row>
    <row r="8" spans="1:8" ht="24.75" x14ac:dyDescent="0.6">
      <c r="A8" s="73" t="s">
        <v>10</v>
      </c>
      <c r="B8" s="74" t="s">
        <v>11</v>
      </c>
      <c r="C8" s="75" t="s">
        <v>7</v>
      </c>
      <c r="D8" s="76">
        <v>0</v>
      </c>
      <c r="E8" s="77">
        <v>0</v>
      </c>
      <c r="F8" s="78">
        <v>0</v>
      </c>
      <c r="G8" s="100">
        <f t="shared" ref="G8:G17" si="0">SUM(D8:F8)</f>
        <v>0</v>
      </c>
    </row>
    <row r="9" spans="1:8" ht="24.75" x14ac:dyDescent="0.6">
      <c r="A9" s="80"/>
      <c r="B9" s="81" t="s">
        <v>12</v>
      </c>
      <c r="C9" s="82" t="s">
        <v>7</v>
      </c>
      <c r="D9" s="43"/>
      <c r="E9" s="83">
        <v>0</v>
      </c>
      <c r="F9" s="84">
        <v>0</v>
      </c>
      <c r="G9" s="85">
        <f t="shared" si="0"/>
        <v>0</v>
      </c>
    </row>
    <row r="10" spans="1:8" ht="24.75" x14ac:dyDescent="0.6">
      <c r="A10" s="80" t="s">
        <v>19</v>
      </c>
      <c r="B10" s="81" t="s">
        <v>13</v>
      </c>
      <c r="C10" s="82" t="s">
        <v>7</v>
      </c>
      <c r="D10" s="43"/>
      <c r="E10" s="83">
        <v>0</v>
      </c>
      <c r="F10" s="84"/>
      <c r="G10" s="85">
        <f t="shared" si="0"/>
        <v>0</v>
      </c>
    </row>
    <row r="11" spans="1:8" ht="24.75" x14ac:dyDescent="0.6">
      <c r="A11" s="80"/>
      <c r="B11" s="81" t="s">
        <v>20</v>
      </c>
      <c r="C11" s="82" t="s">
        <v>7</v>
      </c>
      <c r="D11" s="43"/>
      <c r="E11" s="83">
        <v>484660</v>
      </c>
      <c r="F11" s="84">
        <v>0</v>
      </c>
      <c r="G11" s="85">
        <f t="shared" si="0"/>
        <v>484660</v>
      </c>
    </row>
    <row r="12" spans="1:8" ht="24.75" x14ac:dyDescent="0.6">
      <c r="A12" s="80"/>
      <c r="B12" s="81" t="s">
        <v>14</v>
      </c>
      <c r="C12" s="82" t="s">
        <v>7</v>
      </c>
      <c r="D12" s="43"/>
      <c r="E12" s="83">
        <v>134500</v>
      </c>
      <c r="F12" s="84">
        <v>0</v>
      </c>
      <c r="G12" s="85">
        <f t="shared" si="0"/>
        <v>134500</v>
      </c>
    </row>
    <row r="13" spans="1:8" ht="24.75" x14ac:dyDescent="0.6">
      <c r="A13" s="80"/>
      <c r="B13" s="81" t="s">
        <v>21</v>
      </c>
      <c r="C13" s="82" t="s">
        <v>7</v>
      </c>
      <c r="D13" s="43">
        <v>0</v>
      </c>
      <c r="E13" s="83">
        <v>0</v>
      </c>
      <c r="F13" s="84">
        <v>0</v>
      </c>
      <c r="G13" s="85">
        <f t="shared" si="0"/>
        <v>0</v>
      </c>
    </row>
    <row r="14" spans="1:8" ht="24.75" x14ac:dyDescent="0.6">
      <c r="A14" s="80" t="s">
        <v>15</v>
      </c>
      <c r="B14" s="81" t="s">
        <v>16</v>
      </c>
      <c r="C14" s="82" t="s">
        <v>7</v>
      </c>
      <c r="D14" s="43">
        <v>0</v>
      </c>
      <c r="E14" s="83">
        <v>30700</v>
      </c>
      <c r="F14" s="84">
        <v>0</v>
      </c>
      <c r="G14" s="85">
        <f t="shared" si="0"/>
        <v>30700</v>
      </c>
    </row>
    <row r="15" spans="1:8" ht="24.75" x14ac:dyDescent="0.6">
      <c r="A15" s="80"/>
      <c r="B15" s="81" t="s">
        <v>17</v>
      </c>
      <c r="C15" s="82" t="s">
        <v>7</v>
      </c>
      <c r="D15" s="43">
        <v>0</v>
      </c>
      <c r="E15" s="83">
        <v>0</v>
      </c>
      <c r="F15" s="84">
        <v>0</v>
      </c>
      <c r="G15" s="85">
        <f t="shared" si="0"/>
        <v>0</v>
      </c>
    </row>
    <row r="16" spans="1:8" ht="24.75" x14ac:dyDescent="0.6">
      <c r="A16" s="80" t="s">
        <v>18</v>
      </c>
      <c r="B16" s="81" t="s">
        <v>18</v>
      </c>
      <c r="C16" s="82" t="s">
        <v>7</v>
      </c>
      <c r="D16" s="43">
        <v>0</v>
      </c>
      <c r="E16" s="83">
        <v>0</v>
      </c>
      <c r="F16" s="84">
        <v>0</v>
      </c>
      <c r="G16" s="85">
        <f t="shared" si="0"/>
        <v>0</v>
      </c>
    </row>
    <row r="17" spans="1:7" ht="24.75" x14ac:dyDescent="0.6">
      <c r="A17" s="80" t="s">
        <v>8</v>
      </c>
      <c r="B17" s="81" t="s">
        <v>8</v>
      </c>
      <c r="C17" s="82" t="s">
        <v>7</v>
      </c>
      <c r="D17" s="43"/>
      <c r="E17" s="83">
        <v>0</v>
      </c>
      <c r="F17" s="84">
        <v>220000</v>
      </c>
      <c r="G17" s="85">
        <f t="shared" si="0"/>
        <v>220000</v>
      </c>
    </row>
    <row r="18" spans="1:7" ht="24.75" x14ac:dyDescent="0.6">
      <c r="A18" s="80"/>
      <c r="B18" s="81"/>
      <c r="C18" s="80"/>
      <c r="D18" s="86"/>
      <c r="E18" s="87"/>
      <c r="F18" s="88"/>
      <c r="G18" s="88"/>
    </row>
    <row r="19" spans="1:7" s="94" customFormat="1" ht="24.75" x14ac:dyDescent="0.6">
      <c r="A19" s="89"/>
      <c r="B19" s="90"/>
      <c r="C19" s="89"/>
      <c r="D19" s="91">
        <f>SUM(D8:D18)</f>
        <v>0</v>
      </c>
      <c r="E19" s="92">
        <f>SUM(E8:E18)</f>
        <v>649860</v>
      </c>
      <c r="F19" s="93">
        <f>SUM(F8:F18)</f>
        <v>220000</v>
      </c>
      <c r="G19" s="93">
        <f>SUM(G8:G18)</f>
        <v>869860</v>
      </c>
    </row>
  </sheetData>
  <mergeCells count="8">
    <mergeCell ref="D5:D7"/>
    <mergeCell ref="G5:G7"/>
    <mergeCell ref="A1:G1"/>
    <mergeCell ref="A2:G2"/>
    <mergeCell ref="A3:G3"/>
    <mergeCell ref="A5:A7"/>
    <mergeCell ref="B5:B7"/>
    <mergeCell ref="C5:C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view="pageBreakPreview" zoomScaleNormal="100" zoomScaleSheetLayoutView="100" workbookViewId="0">
      <selection activeCell="H24" sqref="H24"/>
    </sheetView>
  </sheetViews>
  <sheetFormatPr defaultRowHeight="18" x14ac:dyDescent="0.45"/>
  <cols>
    <col min="1" max="1" width="12.125" style="31" customWidth="1"/>
    <col min="2" max="2" width="17.75" style="31" customWidth="1"/>
    <col min="3" max="3" width="13.375" style="31" customWidth="1"/>
    <col min="4" max="4" width="17" style="31" customWidth="1"/>
    <col min="5" max="6" width="15.625" style="31" customWidth="1"/>
    <col min="7" max="7" width="13.75" style="31" customWidth="1"/>
    <col min="8" max="16384" width="9" style="31"/>
  </cols>
  <sheetData>
    <row r="1" spans="1:8" ht="27.75" x14ac:dyDescent="0.65">
      <c r="A1" s="670" t="s">
        <v>0</v>
      </c>
      <c r="B1" s="670"/>
      <c r="C1" s="670"/>
      <c r="D1" s="670"/>
      <c r="E1" s="670"/>
      <c r="F1" s="670"/>
      <c r="G1" s="670"/>
      <c r="H1" s="95"/>
    </row>
    <row r="2" spans="1:8" ht="27.75" x14ac:dyDescent="0.65">
      <c r="A2" s="670" t="s">
        <v>136</v>
      </c>
      <c r="B2" s="670"/>
      <c r="C2" s="670"/>
      <c r="D2" s="670"/>
      <c r="E2" s="670"/>
      <c r="F2" s="670"/>
      <c r="G2" s="670"/>
      <c r="H2" s="95"/>
    </row>
    <row r="3" spans="1:8" ht="27.75" x14ac:dyDescent="0.65">
      <c r="A3" s="670" t="s">
        <v>463</v>
      </c>
      <c r="B3" s="670"/>
      <c r="C3" s="670"/>
      <c r="D3" s="670"/>
      <c r="E3" s="670"/>
      <c r="F3" s="670"/>
      <c r="G3" s="670"/>
      <c r="H3" s="95"/>
    </row>
    <row r="4" spans="1:8" ht="27.75" x14ac:dyDescent="0.65">
      <c r="A4" s="72"/>
      <c r="B4" s="72"/>
      <c r="C4" s="72"/>
    </row>
    <row r="5" spans="1:8" s="42" customFormat="1" ht="24.75" x14ac:dyDescent="0.6">
      <c r="A5" s="673" t="s">
        <v>1</v>
      </c>
      <c r="B5" s="673" t="s">
        <v>2</v>
      </c>
      <c r="C5" s="673" t="s">
        <v>3</v>
      </c>
      <c r="D5" s="673" t="s">
        <v>4</v>
      </c>
      <c r="E5" s="143"/>
      <c r="F5" s="151" t="s">
        <v>45</v>
      </c>
      <c r="G5" s="673" t="s">
        <v>6</v>
      </c>
    </row>
    <row r="6" spans="1:8" s="42" customFormat="1" ht="24.75" x14ac:dyDescent="0.6">
      <c r="A6" s="675"/>
      <c r="B6" s="675"/>
      <c r="C6" s="675"/>
      <c r="D6" s="675"/>
      <c r="E6" s="97" t="s">
        <v>43</v>
      </c>
      <c r="F6" s="152" t="s">
        <v>46</v>
      </c>
      <c r="G6" s="675"/>
    </row>
    <row r="7" spans="1:8" s="42" customFormat="1" ht="24.75" x14ac:dyDescent="0.6">
      <c r="A7" s="674"/>
      <c r="B7" s="674"/>
      <c r="C7" s="674"/>
      <c r="D7" s="674"/>
      <c r="E7" s="99"/>
      <c r="F7" s="99"/>
      <c r="G7" s="674"/>
    </row>
    <row r="8" spans="1:8" ht="24.75" x14ac:dyDescent="0.6">
      <c r="A8" s="73" t="s">
        <v>10</v>
      </c>
      <c r="B8" s="74" t="s">
        <v>11</v>
      </c>
      <c r="C8" s="75" t="s">
        <v>7</v>
      </c>
      <c r="D8" s="77">
        <v>0</v>
      </c>
      <c r="E8" s="78">
        <v>0</v>
      </c>
      <c r="F8" s="78">
        <v>0</v>
      </c>
      <c r="G8" s="100">
        <f>SUM(E8:F8)</f>
        <v>0</v>
      </c>
    </row>
    <row r="9" spans="1:8" ht="24.75" x14ac:dyDescent="0.6">
      <c r="A9" s="80"/>
      <c r="B9" s="81" t="s">
        <v>12</v>
      </c>
      <c r="C9" s="82" t="s">
        <v>7</v>
      </c>
      <c r="D9" s="83">
        <v>0</v>
      </c>
      <c r="E9" s="84">
        <v>0</v>
      </c>
      <c r="F9" s="84">
        <v>0</v>
      </c>
      <c r="G9" s="85">
        <f>SUM(E9:F9)</f>
        <v>0</v>
      </c>
    </row>
    <row r="10" spans="1:8" ht="24.75" x14ac:dyDescent="0.6">
      <c r="A10" s="80" t="s">
        <v>19</v>
      </c>
      <c r="B10" s="81" t="s">
        <v>13</v>
      </c>
      <c r="C10" s="82" t="s">
        <v>7</v>
      </c>
      <c r="D10" s="83">
        <v>0</v>
      </c>
      <c r="E10" s="84">
        <v>0</v>
      </c>
      <c r="F10" s="84">
        <v>0</v>
      </c>
      <c r="G10" s="85">
        <f>SUM(E10:F10)</f>
        <v>0</v>
      </c>
    </row>
    <row r="11" spans="1:8" ht="24.75" x14ac:dyDescent="0.6">
      <c r="A11" s="80"/>
      <c r="B11" s="81" t="s">
        <v>20</v>
      </c>
      <c r="C11" s="82" t="s">
        <v>7</v>
      </c>
      <c r="D11" s="83">
        <v>0</v>
      </c>
      <c r="E11" s="84">
        <v>0</v>
      </c>
      <c r="F11" s="84">
        <v>323000</v>
      </c>
      <c r="G11" s="85">
        <f>SUM(E11:F11)</f>
        <v>323000</v>
      </c>
      <c r="H11" s="101"/>
    </row>
    <row r="12" spans="1:8" ht="24.75" x14ac:dyDescent="0.6">
      <c r="A12" s="80"/>
      <c r="B12" s="81" t="s">
        <v>14</v>
      </c>
      <c r="C12" s="82" t="s">
        <v>7</v>
      </c>
      <c r="D12" s="83">
        <v>0</v>
      </c>
      <c r="E12" s="84">
        <v>0</v>
      </c>
      <c r="F12" s="84">
        <v>0</v>
      </c>
      <c r="G12" s="85">
        <f t="shared" ref="G12:G17" si="0">SUM(E12:F12)</f>
        <v>0</v>
      </c>
    </row>
    <row r="13" spans="1:8" ht="24.75" x14ac:dyDescent="0.6">
      <c r="A13" s="80"/>
      <c r="B13" s="81" t="s">
        <v>21</v>
      </c>
      <c r="C13" s="82" t="s">
        <v>7</v>
      </c>
      <c r="D13" s="83">
        <v>0</v>
      </c>
      <c r="E13" s="84">
        <v>0</v>
      </c>
      <c r="F13" s="84">
        <v>0</v>
      </c>
      <c r="G13" s="85">
        <f t="shared" si="0"/>
        <v>0</v>
      </c>
    </row>
    <row r="14" spans="1:8" ht="24.75" x14ac:dyDescent="0.6">
      <c r="A14" s="80" t="s">
        <v>15</v>
      </c>
      <c r="B14" s="81" t="s">
        <v>16</v>
      </c>
      <c r="C14" s="82" t="s">
        <v>7</v>
      </c>
      <c r="D14" s="83">
        <v>0</v>
      </c>
      <c r="E14" s="84">
        <v>0</v>
      </c>
      <c r="F14" s="84">
        <v>0</v>
      </c>
      <c r="G14" s="85">
        <f t="shared" si="0"/>
        <v>0</v>
      </c>
    </row>
    <row r="15" spans="1:8" ht="24.75" x14ac:dyDescent="0.6">
      <c r="A15" s="80"/>
      <c r="B15" s="81" t="s">
        <v>17</v>
      </c>
      <c r="C15" s="82" t="s">
        <v>7</v>
      </c>
      <c r="D15" s="83">
        <v>0</v>
      </c>
      <c r="E15" s="84">
        <v>0</v>
      </c>
      <c r="F15" s="84">
        <v>0</v>
      </c>
      <c r="G15" s="85">
        <f t="shared" si="0"/>
        <v>0</v>
      </c>
    </row>
    <row r="16" spans="1:8" ht="24.75" x14ac:dyDescent="0.6">
      <c r="A16" s="80" t="s">
        <v>18</v>
      </c>
      <c r="B16" s="81" t="s">
        <v>18</v>
      </c>
      <c r="C16" s="82" t="s">
        <v>7</v>
      </c>
      <c r="D16" s="83">
        <v>0</v>
      </c>
      <c r="E16" s="84">
        <v>0</v>
      </c>
      <c r="F16" s="84">
        <v>0</v>
      </c>
      <c r="G16" s="85">
        <f t="shared" si="0"/>
        <v>0</v>
      </c>
    </row>
    <row r="17" spans="1:7" ht="24.75" x14ac:dyDescent="0.6">
      <c r="A17" s="80" t="s">
        <v>8</v>
      </c>
      <c r="B17" s="81" t="s">
        <v>8</v>
      </c>
      <c r="C17" s="82" t="s">
        <v>7</v>
      </c>
      <c r="D17" s="83"/>
      <c r="E17" s="84">
        <v>567389.27</v>
      </c>
      <c r="F17" s="84">
        <v>0</v>
      </c>
      <c r="G17" s="85">
        <f t="shared" si="0"/>
        <v>567389.27</v>
      </c>
    </row>
    <row r="18" spans="1:7" ht="24.75" x14ac:dyDescent="0.6">
      <c r="A18" s="80"/>
      <c r="B18" s="81"/>
      <c r="C18" s="80"/>
      <c r="D18" s="85"/>
      <c r="E18" s="88"/>
      <c r="F18" s="88"/>
      <c r="G18" s="102">
        <f>SUM(E18:F18)</f>
        <v>0</v>
      </c>
    </row>
    <row r="19" spans="1:7" s="94" customFormat="1" ht="24.75" x14ac:dyDescent="0.6">
      <c r="A19" s="89"/>
      <c r="B19" s="90"/>
      <c r="C19" s="89"/>
      <c r="D19" s="92">
        <f>SUM(D8:D18)</f>
        <v>0</v>
      </c>
      <c r="E19" s="93">
        <f>SUM(E8:E18)</f>
        <v>567389.27</v>
      </c>
      <c r="F19" s="93">
        <f t="shared" ref="F19" si="1">SUM(F8:F18)</f>
        <v>323000</v>
      </c>
      <c r="G19" s="93">
        <f>SUM(G8:G18)</f>
        <v>890389.27</v>
      </c>
    </row>
  </sheetData>
  <mergeCells count="8">
    <mergeCell ref="D5:D7"/>
    <mergeCell ref="G5:G7"/>
    <mergeCell ref="A1:G1"/>
    <mergeCell ref="A2:G2"/>
    <mergeCell ref="A3:G3"/>
    <mergeCell ref="A5:A7"/>
    <mergeCell ref="B5:B7"/>
    <mergeCell ref="C5:C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view="pageBreakPreview" zoomScale="110" zoomScaleNormal="100" zoomScaleSheetLayoutView="110" workbookViewId="0">
      <selection activeCell="A22" sqref="A22:XFD24"/>
    </sheetView>
  </sheetViews>
  <sheetFormatPr defaultRowHeight="18" x14ac:dyDescent="0.45"/>
  <cols>
    <col min="1" max="1" width="16.375" style="31" customWidth="1"/>
    <col min="2" max="2" width="20.75" style="31" customWidth="1"/>
    <col min="3" max="3" width="16" style="31" customWidth="1"/>
    <col min="4" max="4" width="18.625" style="31" customWidth="1"/>
    <col min="5" max="6" width="24" style="31" customWidth="1"/>
    <col min="7" max="7" width="18.375" style="31" customWidth="1"/>
    <col min="8" max="16384" width="9" style="31"/>
  </cols>
  <sheetData>
    <row r="1" spans="1:8" ht="27.75" x14ac:dyDescent="0.65">
      <c r="A1" s="670" t="s">
        <v>0</v>
      </c>
      <c r="B1" s="670"/>
      <c r="C1" s="670"/>
      <c r="D1" s="670"/>
      <c r="E1" s="670"/>
      <c r="F1" s="670"/>
      <c r="G1" s="670"/>
      <c r="H1" s="95"/>
    </row>
    <row r="2" spans="1:8" ht="27.75" x14ac:dyDescent="0.65">
      <c r="A2" s="670" t="s">
        <v>137</v>
      </c>
      <c r="B2" s="670"/>
      <c r="C2" s="670"/>
      <c r="D2" s="670"/>
      <c r="E2" s="670"/>
      <c r="F2" s="670"/>
      <c r="G2" s="670"/>
      <c r="H2" s="95"/>
    </row>
    <row r="3" spans="1:8" ht="27.75" x14ac:dyDescent="0.65">
      <c r="A3" s="670" t="s">
        <v>463</v>
      </c>
      <c r="B3" s="670"/>
      <c r="C3" s="670"/>
      <c r="D3" s="670"/>
      <c r="E3" s="670"/>
      <c r="F3" s="670"/>
      <c r="G3" s="670"/>
      <c r="H3" s="95"/>
    </row>
    <row r="4" spans="1:8" ht="27.75" x14ac:dyDescent="0.65">
      <c r="A4" s="72"/>
      <c r="B4" s="72"/>
      <c r="C4" s="72"/>
    </row>
    <row r="5" spans="1:8" s="34" customFormat="1" ht="24.75" x14ac:dyDescent="0.6">
      <c r="A5" s="673" t="s">
        <v>1</v>
      </c>
      <c r="B5" s="673" t="s">
        <v>2</v>
      </c>
      <c r="C5" s="673" t="s">
        <v>3</v>
      </c>
      <c r="D5" s="673" t="s">
        <v>4</v>
      </c>
      <c r="E5" s="96" t="s">
        <v>25</v>
      </c>
      <c r="F5" s="96" t="s">
        <v>49</v>
      </c>
      <c r="G5" s="673" t="s">
        <v>6</v>
      </c>
    </row>
    <row r="6" spans="1:8" s="34" customFormat="1" ht="24.75" x14ac:dyDescent="0.6">
      <c r="A6" s="675"/>
      <c r="B6" s="675"/>
      <c r="C6" s="675"/>
      <c r="D6" s="675"/>
      <c r="E6" s="97" t="s">
        <v>47</v>
      </c>
      <c r="F6" s="97" t="s">
        <v>50</v>
      </c>
      <c r="G6" s="675"/>
    </row>
    <row r="7" spans="1:8" s="34" customFormat="1" ht="24.75" x14ac:dyDescent="0.6">
      <c r="A7" s="674"/>
      <c r="B7" s="674"/>
      <c r="C7" s="674"/>
      <c r="D7" s="674"/>
      <c r="E7" s="98" t="s">
        <v>48</v>
      </c>
      <c r="F7" s="99"/>
      <c r="G7" s="674"/>
    </row>
    <row r="8" spans="1:8" ht="24.75" x14ac:dyDescent="0.6">
      <c r="A8" s="73" t="s">
        <v>10</v>
      </c>
      <c r="B8" s="74" t="s">
        <v>11</v>
      </c>
      <c r="C8" s="75" t="s">
        <v>7</v>
      </c>
      <c r="D8" s="76">
        <v>0</v>
      </c>
      <c r="E8" s="77">
        <v>0</v>
      </c>
      <c r="F8" s="78">
        <v>0</v>
      </c>
      <c r="G8" s="79">
        <f>E8+F8</f>
        <v>0</v>
      </c>
    </row>
    <row r="9" spans="1:8" ht="24.75" x14ac:dyDescent="0.6">
      <c r="A9" s="80"/>
      <c r="B9" s="81" t="s">
        <v>12</v>
      </c>
      <c r="C9" s="82" t="s">
        <v>7</v>
      </c>
      <c r="D9" s="43"/>
      <c r="E9" s="83">
        <v>543600</v>
      </c>
      <c r="F9" s="84">
        <v>0</v>
      </c>
      <c r="G9" s="85">
        <f>E9+F9</f>
        <v>543600</v>
      </c>
    </row>
    <row r="10" spans="1:8" ht="24.75" x14ac:dyDescent="0.6">
      <c r="A10" s="80" t="s">
        <v>19</v>
      </c>
      <c r="B10" s="81" t="s">
        <v>13</v>
      </c>
      <c r="C10" s="82" t="s">
        <v>7</v>
      </c>
      <c r="D10" s="43">
        <v>0</v>
      </c>
      <c r="E10" s="83">
        <v>0</v>
      </c>
      <c r="F10" s="84">
        <v>0</v>
      </c>
      <c r="G10" s="85">
        <f t="shared" ref="G10:G17" si="0">E10+F10</f>
        <v>0</v>
      </c>
    </row>
    <row r="11" spans="1:8" ht="24.75" x14ac:dyDescent="0.6">
      <c r="A11" s="80"/>
      <c r="B11" s="81" t="s">
        <v>20</v>
      </c>
      <c r="C11" s="82" t="s">
        <v>7</v>
      </c>
      <c r="D11" s="43"/>
      <c r="E11" s="83">
        <v>17664</v>
      </c>
      <c r="F11" s="84">
        <v>129780</v>
      </c>
      <c r="G11" s="85">
        <f t="shared" si="0"/>
        <v>147444</v>
      </c>
    </row>
    <row r="12" spans="1:8" ht="24.75" x14ac:dyDescent="0.6">
      <c r="A12" s="80"/>
      <c r="B12" s="81" t="s">
        <v>14</v>
      </c>
      <c r="C12" s="82" t="s">
        <v>7</v>
      </c>
      <c r="D12" s="43"/>
      <c r="E12" s="83">
        <v>8029</v>
      </c>
      <c r="F12" s="84">
        <v>0</v>
      </c>
      <c r="G12" s="85">
        <f t="shared" si="0"/>
        <v>8029</v>
      </c>
    </row>
    <row r="13" spans="1:8" ht="24.75" x14ac:dyDescent="0.6">
      <c r="A13" s="80"/>
      <c r="B13" s="81" t="s">
        <v>21</v>
      </c>
      <c r="C13" s="82" t="s">
        <v>7</v>
      </c>
      <c r="D13" s="43">
        <v>0</v>
      </c>
      <c r="E13" s="83">
        <v>0</v>
      </c>
      <c r="F13" s="84">
        <v>0</v>
      </c>
      <c r="G13" s="85">
        <f t="shared" si="0"/>
        <v>0</v>
      </c>
    </row>
    <row r="14" spans="1:8" ht="24.75" x14ac:dyDescent="0.6">
      <c r="A14" s="80" t="s">
        <v>15</v>
      </c>
      <c r="B14" s="81" t="s">
        <v>16</v>
      </c>
      <c r="C14" s="82" t="s">
        <v>7</v>
      </c>
      <c r="D14" s="43">
        <v>0</v>
      </c>
      <c r="E14" s="83">
        <v>0</v>
      </c>
      <c r="F14" s="84">
        <v>0</v>
      </c>
      <c r="G14" s="85">
        <f t="shared" si="0"/>
        <v>0</v>
      </c>
    </row>
    <row r="15" spans="1:8" ht="24.75" x14ac:dyDescent="0.6">
      <c r="A15" s="80"/>
      <c r="B15" s="81" t="s">
        <v>17</v>
      </c>
      <c r="C15" s="82" t="s">
        <v>7</v>
      </c>
      <c r="D15" s="43">
        <v>0</v>
      </c>
      <c r="E15" s="83">
        <v>0</v>
      </c>
      <c r="F15" s="84">
        <v>0</v>
      </c>
      <c r="G15" s="85">
        <f t="shared" si="0"/>
        <v>0</v>
      </c>
    </row>
    <row r="16" spans="1:8" ht="24.75" x14ac:dyDescent="0.6">
      <c r="A16" s="80" t="s">
        <v>18</v>
      </c>
      <c r="B16" s="81" t="s">
        <v>18</v>
      </c>
      <c r="C16" s="82" t="s">
        <v>7</v>
      </c>
      <c r="D16" s="43">
        <v>0</v>
      </c>
      <c r="E16" s="83">
        <v>0</v>
      </c>
      <c r="F16" s="84">
        <v>0</v>
      </c>
      <c r="G16" s="85">
        <f t="shared" si="0"/>
        <v>0</v>
      </c>
    </row>
    <row r="17" spans="1:7" ht="24.75" x14ac:dyDescent="0.6">
      <c r="A17" s="80" t="s">
        <v>8</v>
      </c>
      <c r="B17" s="81" t="s">
        <v>8</v>
      </c>
      <c r="C17" s="82" t="s">
        <v>7</v>
      </c>
      <c r="D17" s="43"/>
      <c r="E17" s="83">
        <v>0</v>
      </c>
      <c r="F17" s="84">
        <v>5000</v>
      </c>
      <c r="G17" s="85">
        <f t="shared" si="0"/>
        <v>5000</v>
      </c>
    </row>
    <row r="18" spans="1:7" ht="24.75" x14ac:dyDescent="0.6">
      <c r="A18" s="80"/>
      <c r="B18" s="81"/>
      <c r="C18" s="80"/>
      <c r="D18" s="86"/>
      <c r="E18" s="87"/>
      <c r="F18" s="88"/>
      <c r="G18" s="88"/>
    </row>
    <row r="19" spans="1:7" s="94" customFormat="1" ht="24.75" x14ac:dyDescent="0.6">
      <c r="A19" s="89"/>
      <c r="B19" s="90"/>
      <c r="C19" s="89"/>
      <c r="D19" s="91">
        <f>SUM(D8:D18)</f>
        <v>0</v>
      </c>
      <c r="E19" s="92">
        <f>SUM(E8:E18)</f>
        <v>569293</v>
      </c>
      <c r="F19" s="92">
        <f>SUM(F8:F18)</f>
        <v>134780</v>
      </c>
      <c r="G19" s="93">
        <f>SUM(G8:G18)</f>
        <v>704073</v>
      </c>
    </row>
  </sheetData>
  <mergeCells count="8">
    <mergeCell ref="D5:D7"/>
    <mergeCell ref="G5:G7"/>
    <mergeCell ref="A1:G1"/>
    <mergeCell ref="A2:G2"/>
    <mergeCell ref="A3:G3"/>
    <mergeCell ref="A5:A7"/>
    <mergeCell ref="B5:B7"/>
    <mergeCell ref="C5:C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verticalDpi="0" r:id="rId1"/>
  <rowBreaks count="1" manualBreakCount="1">
    <brk id="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4"/>
  <sheetViews>
    <sheetView topLeftCell="A31" zoomScaleNormal="100" zoomScaleSheetLayoutView="90" workbookViewId="0">
      <selection activeCell="M8" sqref="M8"/>
    </sheetView>
  </sheetViews>
  <sheetFormatPr defaultRowHeight="23.25" x14ac:dyDescent="0.2"/>
  <cols>
    <col min="1" max="1" width="4" style="223" customWidth="1"/>
    <col min="2" max="2" width="4.375" style="223" customWidth="1"/>
    <col min="3" max="4" width="4.125" style="223" customWidth="1"/>
    <col min="5" max="5" width="33.875" style="223" customWidth="1"/>
    <col min="6" max="7" width="17.625" style="287" customWidth="1"/>
    <col min="8" max="8" width="3.125" style="290" customWidth="1"/>
    <col min="9" max="9" width="17.25" style="287" customWidth="1"/>
    <col min="10" max="10" width="4" style="243" customWidth="1"/>
    <col min="11" max="11" width="4.375" style="243" customWidth="1"/>
    <col min="12" max="12" width="4.125" style="243" customWidth="1"/>
    <col min="13" max="13" width="14" style="243" bestFit="1" customWidth="1"/>
    <col min="14" max="14" width="26.625" style="243" customWidth="1"/>
    <col min="15" max="15" width="12.5" style="244" customWidth="1"/>
    <col min="16" max="16" width="12.25" style="244" customWidth="1"/>
    <col min="17" max="17" width="3.125" style="245" customWidth="1"/>
    <col min="18" max="18" width="11.625" style="244" customWidth="1"/>
    <col min="19" max="16384" width="9" style="223"/>
  </cols>
  <sheetData>
    <row r="1" spans="1:18" x14ac:dyDescent="0.2">
      <c r="A1" s="612" t="s">
        <v>0</v>
      </c>
      <c r="B1" s="612"/>
      <c r="C1" s="612"/>
      <c r="D1" s="612"/>
      <c r="E1" s="612"/>
      <c r="F1" s="612"/>
      <c r="G1" s="612"/>
      <c r="H1" s="612"/>
      <c r="I1" s="612"/>
      <c r="J1" s="613"/>
      <c r="K1" s="613"/>
      <c r="L1" s="613"/>
      <c r="M1" s="613"/>
      <c r="N1" s="613"/>
      <c r="O1" s="613"/>
      <c r="P1" s="613"/>
      <c r="Q1" s="613"/>
      <c r="R1" s="613"/>
    </row>
    <row r="2" spans="1:18" x14ac:dyDescent="0.2">
      <c r="A2" s="612" t="s">
        <v>461</v>
      </c>
      <c r="B2" s="612"/>
      <c r="C2" s="612"/>
      <c r="D2" s="612"/>
      <c r="E2" s="612"/>
      <c r="F2" s="612"/>
      <c r="G2" s="612"/>
      <c r="H2" s="612"/>
      <c r="I2" s="612"/>
      <c r="J2" s="613"/>
      <c r="K2" s="613"/>
      <c r="L2" s="613"/>
      <c r="M2" s="613"/>
      <c r="N2" s="613"/>
      <c r="O2" s="613"/>
      <c r="P2" s="613"/>
      <c r="Q2" s="613"/>
      <c r="R2" s="613"/>
    </row>
    <row r="3" spans="1:18" x14ac:dyDescent="0.2">
      <c r="A3" s="612" t="s">
        <v>462</v>
      </c>
      <c r="B3" s="612"/>
      <c r="C3" s="612"/>
      <c r="D3" s="612"/>
      <c r="E3" s="612"/>
      <c r="F3" s="612"/>
      <c r="G3" s="612"/>
      <c r="H3" s="612"/>
      <c r="I3" s="612"/>
      <c r="J3" s="613"/>
      <c r="K3" s="613"/>
      <c r="L3" s="613"/>
      <c r="M3" s="613"/>
      <c r="N3" s="613"/>
      <c r="O3" s="613"/>
      <c r="P3" s="613"/>
      <c r="Q3" s="613"/>
      <c r="R3" s="613"/>
    </row>
    <row r="4" spans="1:18" ht="20.25" customHeight="1" x14ac:dyDescent="0.2">
      <c r="A4" s="224"/>
      <c r="B4" s="225"/>
      <c r="C4" s="225"/>
      <c r="D4" s="225"/>
      <c r="E4" s="226"/>
      <c r="F4" s="607" t="s">
        <v>4</v>
      </c>
      <c r="G4" s="607" t="s">
        <v>213</v>
      </c>
      <c r="H4" s="227" t="s">
        <v>192</v>
      </c>
      <c r="I4" s="228" t="s">
        <v>212</v>
      </c>
      <c r="J4" s="229"/>
      <c r="K4" s="229"/>
      <c r="L4" s="229"/>
      <c r="M4" s="229"/>
      <c r="N4" s="229"/>
      <c r="O4" s="609"/>
      <c r="P4" s="609"/>
      <c r="Q4" s="230"/>
      <c r="R4" s="231"/>
    </row>
    <row r="5" spans="1:18" ht="20.25" customHeight="1" x14ac:dyDescent="0.2">
      <c r="A5" s="232"/>
      <c r="B5" s="233"/>
      <c r="C5" s="233"/>
      <c r="D5" s="233"/>
      <c r="E5" s="234"/>
      <c r="F5" s="608"/>
      <c r="G5" s="608"/>
      <c r="H5" s="235" t="s">
        <v>199</v>
      </c>
      <c r="I5" s="236" t="s">
        <v>211</v>
      </c>
      <c r="J5" s="229"/>
      <c r="K5" s="229"/>
      <c r="L5" s="229"/>
      <c r="M5" s="229"/>
      <c r="N5" s="229"/>
      <c r="O5" s="609"/>
      <c r="P5" s="609"/>
      <c r="Q5" s="230"/>
      <c r="R5" s="231"/>
    </row>
    <row r="6" spans="1:18" x14ac:dyDescent="0.2">
      <c r="A6" s="237" t="s">
        <v>210</v>
      </c>
      <c r="B6" s="238"/>
      <c r="C6" s="238"/>
      <c r="D6" s="238"/>
      <c r="E6" s="239"/>
      <c r="F6" s="240"/>
      <c r="G6" s="240"/>
      <c r="H6" s="241"/>
      <c r="I6" s="240"/>
      <c r="J6" s="242"/>
    </row>
    <row r="7" spans="1:18" x14ac:dyDescent="0.2">
      <c r="A7" s="246" t="s">
        <v>64</v>
      </c>
      <c r="B7" s="247"/>
      <c r="C7" s="247"/>
      <c r="D7" s="247"/>
      <c r="E7" s="248"/>
      <c r="F7" s="249"/>
      <c r="G7" s="249"/>
      <c r="H7" s="250"/>
      <c r="I7" s="249"/>
      <c r="J7" s="242"/>
    </row>
    <row r="8" spans="1:18" x14ac:dyDescent="0.2">
      <c r="A8" s="251"/>
      <c r="B8" s="247" t="s">
        <v>209</v>
      </c>
      <c r="C8" s="247"/>
      <c r="D8" s="247"/>
      <c r="E8" s="248"/>
      <c r="F8" s="249">
        <v>95000</v>
      </c>
      <c r="G8" s="249">
        <v>105049.04</v>
      </c>
      <c r="H8" s="250" t="s">
        <v>192</v>
      </c>
      <c r="I8" s="249">
        <f>SUM(G8-F8)</f>
        <v>10049.039999999994</v>
      </c>
      <c r="M8" s="392"/>
    </row>
    <row r="9" spans="1:18" x14ac:dyDescent="0.2">
      <c r="A9" s="251"/>
      <c r="B9" s="247" t="s">
        <v>208</v>
      </c>
      <c r="C9" s="247"/>
      <c r="D9" s="247"/>
      <c r="E9" s="248"/>
      <c r="F9" s="249">
        <v>240000</v>
      </c>
      <c r="G9" s="249">
        <v>221072.8</v>
      </c>
      <c r="H9" s="250" t="s">
        <v>199</v>
      </c>
      <c r="I9" s="249">
        <f t="shared" ref="I9:I15" si="0">SUM(G9-F9)</f>
        <v>-18927.200000000012</v>
      </c>
    </row>
    <row r="10" spans="1:18" x14ac:dyDescent="0.2">
      <c r="A10" s="251"/>
      <c r="B10" s="247" t="s">
        <v>207</v>
      </c>
      <c r="C10" s="247"/>
      <c r="D10" s="247"/>
      <c r="E10" s="248"/>
      <c r="F10" s="249">
        <v>300000</v>
      </c>
      <c r="G10" s="249">
        <v>287871.27</v>
      </c>
      <c r="H10" s="250" t="s">
        <v>199</v>
      </c>
      <c r="I10" s="249">
        <f>SUM(G10-F10)</f>
        <v>-12128.729999999981</v>
      </c>
    </row>
    <row r="11" spans="1:18" x14ac:dyDescent="0.2">
      <c r="A11" s="251"/>
      <c r="B11" s="247" t="s">
        <v>206</v>
      </c>
      <c r="C11" s="247"/>
      <c r="D11" s="247"/>
      <c r="E11" s="248"/>
      <c r="F11" s="249">
        <v>950000</v>
      </c>
      <c r="G11" s="249">
        <v>1014745</v>
      </c>
      <c r="H11" s="250" t="s">
        <v>192</v>
      </c>
      <c r="I11" s="249">
        <f t="shared" si="0"/>
        <v>64745</v>
      </c>
    </row>
    <row r="12" spans="1:18" x14ac:dyDescent="0.2">
      <c r="A12" s="251"/>
      <c r="B12" s="247" t="s">
        <v>205</v>
      </c>
      <c r="C12" s="247"/>
      <c r="D12" s="247"/>
      <c r="E12" s="248"/>
      <c r="F12" s="249">
        <v>265000</v>
      </c>
      <c r="G12" s="249">
        <v>168140</v>
      </c>
      <c r="H12" s="250" t="s">
        <v>199</v>
      </c>
      <c r="I12" s="249">
        <f t="shared" si="0"/>
        <v>-96860</v>
      </c>
    </row>
    <row r="13" spans="1:18" x14ac:dyDescent="0.2">
      <c r="A13" s="251"/>
      <c r="B13" s="247" t="s">
        <v>204</v>
      </c>
      <c r="C13" s="247"/>
      <c r="D13" s="247"/>
      <c r="E13" s="248"/>
      <c r="F13" s="249">
        <v>18150000</v>
      </c>
      <c r="G13" s="249">
        <v>19075076.109999999</v>
      </c>
      <c r="H13" s="250" t="s">
        <v>192</v>
      </c>
      <c r="I13" s="249">
        <f t="shared" si="0"/>
        <v>925076.1099999994</v>
      </c>
    </row>
    <row r="14" spans="1:18" x14ac:dyDescent="0.2">
      <c r="A14" s="251"/>
      <c r="B14" s="247" t="s">
        <v>203</v>
      </c>
      <c r="C14" s="247"/>
      <c r="D14" s="247"/>
      <c r="E14" s="248"/>
      <c r="F14" s="252"/>
      <c r="G14" s="249"/>
      <c r="H14" s="250"/>
      <c r="I14" s="249">
        <f t="shared" si="0"/>
        <v>0</v>
      </c>
    </row>
    <row r="15" spans="1:18" x14ac:dyDescent="0.2">
      <c r="A15" s="253"/>
      <c r="B15" s="254"/>
      <c r="C15" s="254" t="s">
        <v>202</v>
      </c>
      <c r="D15" s="254"/>
      <c r="E15" s="255"/>
      <c r="F15" s="252">
        <v>20500000</v>
      </c>
      <c r="G15" s="252">
        <v>19155449.149999999</v>
      </c>
      <c r="H15" s="249" t="s">
        <v>199</v>
      </c>
      <c r="I15" s="249">
        <f t="shared" si="0"/>
        <v>-1344550.8500000015</v>
      </c>
    </row>
    <row r="16" spans="1:18" s="263" customFormat="1" x14ac:dyDescent="0.2">
      <c r="A16" s="256"/>
      <c r="B16" s="257"/>
      <c r="C16" s="257"/>
      <c r="D16" s="610" t="s">
        <v>201</v>
      </c>
      <c r="E16" s="611"/>
      <c r="F16" s="258">
        <f>SUM(F8:F15)</f>
        <v>40500000</v>
      </c>
      <c r="G16" s="258">
        <f>SUM(G8:G15)</f>
        <v>40027403.369999997</v>
      </c>
      <c r="H16" s="259" t="s">
        <v>199</v>
      </c>
      <c r="I16" s="258">
        <f>G16-F16</f>
        <v>-472596.63000000268</v>
      </c>
      <c r="J16" s="229"/>
      <c r="K16" s="229"/>
      <c r="L16" s="229"/>
      <c r="M16" s="260"/>
      <c r="N16" s="261"/>
      <c r="O16" s="262"/>
      <c r="P16" s="262"/>
      <c r="Q16" s="230"/>
      <c r="R16" s="262"/>
    </row>
    <row r="17" spans="1:18" x14ac:dyDescent="0.2">
      <c r="A17" s="264"/>
      <c r="B17" s="238" t="s">
        <v>338</v>
      </c>
      <c r="C17" s="238"/>
      <c r="D17" s="238"/>
      <c r="E17" s="265"/>
      <c r="F17" s="240"/>
      <c r="G17" s="240"/>
      <c r="H17" s="241"/>
      <c r="I17" s="240">
        <v>0</v>
      </c>
      <c r="N17" s="266"/>
    </row>
    <row r="18" spans="1:18" x14ac:dyDescent="0.2">
      <c r="A18" s="267"/>
      <c r="B18" s="268" t="s">
        <v>366</v>
      </c>
      <c r="C18" s="268"/>
      <c r="D18" s="268"/>
      <c r="E18" s="269"/>
      <c r="F18" s="270"/>
      <c r="G18" s="270"/>
      <c r="H18" s="271"/>
      <c r="I18" s="270">
        <v>0</v>
      </c>
      <c r="N18" s="266"/>
    </row>
    <row r="19" spans="1:18" x14ac:dyDescent="0.2">
      <c r="A19" s="256"/>
      <c r="B19" s="257"/>
      <c r="C19" s="257"/>
      <c r="D19" s="610" t="s">
        <v>368</v>
      </c>
      <c r="E19" s="611"/>
      <c r="F19" s="258">
        <f>SUM(F17:F18)</f>
        <v>0</v>
      </c>
      <c r="G19" s="258">
        <f>SUM(G17:G18)</f>
        <v>0</v>
      </c>
      <c r="H19" s="259" t="s">
        <v>199</v>
      </c>
      <c r="I19" s="258">
        <f>G19-F19</f>
        <v>0</v>
      </c>
      <c r="N19" s="266"/>
    </row>
    <row r="20" spans="1:18" s="263" customFormat="1" x14ac:dyDescent="0.2">
      <c r="A20" s="256"/>
      <c r="B20" s="257"/>
      <c r="C20" s="257"/>
      <c r="D20" s="257"/>
      <c r="E20" s="272" t="s">
        <v>200</v>
      </c>
      <c r="F20" s="258">
        <f>SUM(F16+F19)</f>
        <v>40500000</v>
      </c>
      <c r="G20" s="258">
        <f>SUM(G16+G19)</f>
        <v>40027403.369999997</v>
      </c>
      <c r="H20" s="259" t="s">
        <v>199</v>
      </c>
      <c r="I20" s="258">
        <f>SUM(I16+I19)</f>
        <v>-472596.63000000268</v>
      </c>
      <c r="J20" s="229"/>
      <c r="K20" s="229"/>
      <c r="L20" s="229"/>
      <c r="M20" s="229"/>
      <c r="N20" s="261"/>
      <c r="O20" s="262"/>
      <c r="P20" s="262"/>
      <c r="Q20" s="230"/>
      <c r="R20" s="262"/>
    </row>
    <row r="21" spans="1:18" x14ac:dyDescent="0.2">
      <c r="A21" s="246" t="s">
        <v>198</v>
      </c>
      <c r="B21" s="247"/>
      <c r="C21" s="247"/>
      <c r="D21" s="247"/>
      <c r="E21" s="248"/>
      <c r="F21" s="249"/>
      <c r="G21" s="249"/>
      <c r="H21" s="250"/>
      <c r="I21" s="249"/>
    </row>
    <row r="22" spans="1:18" x14ac:dyDescent="0.2">
      <c r="A22" s="246" t="s">
        <v>197</v>
      </c>
      <c r="B22" s="247"/>
      <c r="C22" s="247"/>
      <c r="D22" s="247"/>
      <c r="E22" s="248"/>
      <c r="F22" s="249"/>
      <c r="G22" s="249"/>
      <c r="H22" s="250"/>
      <c r="I22" s="249"/>
    </row>
    <row r="23" spans="1:18" x14ac:dyDescent="0.2">
      <c r="A23" s="251"/>
      <c r="B23" s="248" t="s">
        <v>196</v>
      </c>
      <c r="C23" s="247"/>
      <c r="D23" s="247"/>
      <c r="E23" s="248"/>
      <c r="F23" s="249">
        <v>9964000</v>
      </c>
      <c r="G23" s="249">
        <v>9125690</v>
      </c>
      <c r="H23" s="250"/>
      <c r="I23" s="249">
        <f t="shared" ref="I23:I36" si="1">SUM(F23-G23)</f>
        <v>838310</v>
      </c>
    </row>
    <row r="24" spans="1:18" x14ac:dyDescent="0.2">
      <c r="A24" s="251"/>
      <c r="B24" s="248" t="s">
        <v>195</v>
      </c>
      <c r="C24" s="247"/>
      <c r="D24" s="247"/>
      <c r="E24" s="248"/>
      <c r="F24" s="249">
        <v>2484720</v>
      </c>
      <c r="G24" s="249">
        <v>2383920</v>
      </c>
      <c r="H24" s="250"/>
      <c r="I24" s="249">
        <f t="shared" si="1"/>
        <v>100800</v>
      </c>
    </row>
    <row r="25" spans="1:18" x14ac:dyDescent="0.2">
      <c r="A25" s="251"/>
      <c r="B25" s="248" t="s">
        <v>12</v>
      </c>
      <c r="C25" s="247"/>
      <c r="D25" s="247"/>
      <c r="E25" s="248"/>
      <c r="F25" s="249">
        <v>11603280</v>
      </c>
      <c r="G25" s="249">
        <v>9820219</v>
      </c>
      <c r="H25" s="250"/>
      <c r="I25" s="249">
        <f t="shared" si="1"/>
        <v>1783061</v>
      </c>
    </row>
    <row r="26" spans="1:18" x14ac:dyDescent="0.2">
      <c r="A26" s="251"/>
      <c r="B26" s="248" t="s">
        <v>13</v>
      </c>
      <c r="C26" s="247"/>
      <c r="D26" s="247"/>
      <c r="E26" s="248"/>
      <c r="F26" s="249">
        <v>1262400</v>
      </c>
      <c r="G26" s="249">
        <v>1057080</v>
      </c>
      <c r="H26" s="273"/>
      <c r="I26" s="274">
        <f t="shared" si="1"/>
        <v>205320</v>
      </c>
    </row>
    <row r="27" spans="1:18" x14ac:dyDescent="0.2">
      <c r="A27" s="251"/>
      <c r="B27" s="247" t="s">
        <v>20</v>
      </c>
      <c r="C27" s="247"/>
      <c r="D27" s="247"/>
      <c r="E27" s="248"/>
      <c r="F27" s="249">
        <v>3920860</v>
      </c>
      <c r="G27" s="249">
        <v>3082673.51</v>
      </c>
      <c r="H27" s="273"/>
      <c r="I27" s="274">
        <f t="shared" si="1"/>
        <v>838186.49000000022</v>
      </c>
    </row>
    <row r="28" spans="1:18" x14ac:dyDescent="0.2">
      <c r="A28" s="275"/>
      <c r="B28" s="276" t="s">
        <v>14</v>
      </c>
      <c r="C28" s="277"/>
      <c r="D28" s="277"/>
      <c r="E28" s="276"/>
      <c r="F28" s="249">
        <v>2595640</v>
      </c>
      <c r="G28" s="249">
        <v>2316052.94</v>
      </c>
      <c r="H28" s="278"/>
      <c r="I28" s="279">
        <f t="shared" si="1"/>
        <v>279587.06000000006</v>
      </c>
    </row>
    <row r="29" spans="1:18" x14ac:dyDescent="0.2">
      <c r="A29" s="251"/>
      <c r="B29" s="248" t="s">
        <v>21</v>
      </c>
      <c r="C29" s="247"/>
      <c r="D29" s="247"/>
      <c r="E29" s="248"/>
      <c r="F29" s="249">
        <v>792000</v>
      </c>
      <c r="G29" s="249">
        <v>664359.11</v>
      </c>
      <c r="H29" s="250"/>
      <c r="I29" s="249">
        <f t="shared" si="1"/>
        <v>127640.89000000001</v>
      </c>
    </row>
    <row r="30" spans="1:18" s="263" customFormat="1" x14ac:dyDescent="0.2">
      <c r="A30" s="251"/>
      <c r="B30" s="248" t="s">
        <v>16</v>
      </c>
      <c r="C30" s="247"/>
      <c r="D30" s="247"/>
      <c r="E30" s="248"/>
      <c r="F30" s="249">
        <v>250100</v>
      </c>
      <c r="G30" s="249">
        <v>248000</v>
      </c>
      <c r="H30" s="250"/>
      <c r="I30" s="249">
        <f t="shared" si="1"/>
        <v>2100</v>
      </c>
      <c r="J30" s="243"/>
      <c r="K30" s="243"/>
      <c r="L30" s="243"/>
      <c r="M30" s="243"/>
      <c r="N30" s="243"/>
      <c r="O30" s="244"/>
      <c r="P30" s="244"/>
      <c r="Q30" s="245"/>
      <c r="R30" s="244"/>
    </row>
    <row r="31" spans="1:18" s="263" customFormat="1" x14ac:dyDescent="0.2">
      <c r="A31" s="251"/>
      <c r="B31" s="248" t="s">
        <v>17</v>
      </c>
      <c r="C31" s="247"/>
      <c r="D31" s="247"/>
      <c r="E31" s="248"/>
      <c r="F31" s="249">
        <v>4410000</v>
      </c>
      <c r="G31" s="249">
        <v>4317500</v>
      </c>
      <c r="H31" s="250"/>
      <c r="I31" s="249">
        <f t="shared" si="1"/>
        <v>92500</v>
      </c>
      <c r="J31" s="243"/>
      <c r="K31" s="243"/>
      <c r="L31" s="243"/>
      <c r="M31" s="243"/>
      <c r="N31" s="243"/>
      <c r="O31" s="244"/>
      <c r="P31" s="244"/>
      <c r="Q31" s="245"/>
      <c r="R31" s="244"/>
    </row>
    <row r="32" spans="1:18" s="263" customFormat="1" x14ac:dyDescent="0.2">
      <c r="A32" s="251"/>
      <c r="B32" s="255" t="s">
        <v>18</v>
      </c>
      <c r="C32" s="247"/>
      <c r="D32" s="247"/>
      <c r="E32" s="248"/>
      <c r="F32" s="252">
        <v>20000</v>
      </c>
      <c r="G32" s="252">
        <v>10000</v>
      </c>
      <c r="H32" s="250"/>
      <c r="I32" s="249">
        <f t="shared" si="1"/>
        <v>10000</v>
      </c>
      <c r="J32" s="229"/>
      <c r="K32" s="229"/>
      <c r="L32" s="229"/>
      <c r="M32" s="229"/>
      <c r="N32" s="261"/>
      <c r="O32" s="262"/>
      <c r="P32" s="262"/>
      <c r="Q32" s="230"/>
      <c r="R32" s="262"/>
    </row>
    <row r="33" spans="1:18" s="263" customFormat="1" x14ac:dyDescent="0.2">
      <c r="A33" s="253"/>
      <c r="B33" s="255" t="s">
        <v>8</v>
      </c>
      <c r="C33" s="254"/>
      <c r="D33" s="254"/>
      <c r="E33" s="255"/>
      <c r="F33" s="249">
        <v>3197000</v>
      </c>
      <c r="G33" s="249">
        <v>3037389.27</v>
      </c>
      <c r="H33" s="280"/>
      <c r="I33" s="252">
        <f t="shared" si="1"/>
        <v>159610.72999999998</v>
      </c>
      <c r="J33" s="229"/>
      <c r="K33" s="229"/>
      <c r="L33" s="229"/>
      <c r="M33" s="229"/>
      <c r="N33" s="261"/>
      <c r="O33" s="262"/>
      <c r="P33" s="262"/>
      <c r="Q33" s="230"/>
      <c r="R33" s="262"/>
    </row>
    <row r="34" spans="1:18" s="263" customFormat="1" x14ac:dyDescent="0.2">
      <c r="A34" s="256"/>
      <c r="B34" s="257"/>
      <c r="C34" s="257"/>
      <c r="D34" s="257" t="s">
        <v>194</v>
      </c>
      <c r="E34" s="281"/>
      <c r="F34" s="258">
        <f>SUM(F23:F33)</f>
        <v>40500000</v>
      </c>
      <c r="G34" s="258">
        <f>SUM(G23:G33)</f>
        <v>36062883.829999998</v>
      </c>
      <c r="H34" s="259"/>
      <c r="I34" s="258">
        <f t="shared" si="1"/>
        <v>4437116.1700000018</v>
      </c>
      <c r="J34" s="229"/>
      <c r="K34" s="229"/>
      <c r="L34" s="229"/>
      <c r="M34" s="229"/>
      <c r="N34" s="261"/>
      <c r="O34" s="262"/>
      <c r="P34" s="262"/>
      <c r="Q34" s="230"/>
      <c r="R34" s="262"/>
    </row>
    <row r="35" spans="1:18" x14ac:dyDescent="0.2">
      <c r="A35" s="253"/>
      <c r="B35" s="254" t="s">
        <v>338</v>
      </c>
      <c r="C35" s="254"/>
      <c r="D35" s="254"/>
      <c r="E35" s="282"/>
      <c r="F35" s="274"/>
      <c r="G35" s="274"/>
      <c r="H35" s="273"/>
      <c r="I35" s="252">
        <v>0</v>
      </c>
      <c r="N35" s="266"/>
    </row>
    <row r="36" spans="1:18" x14ac:dyDescent="0.2">
      <c r="A36" s="251"/>
      <c r="B36" s="247" t="s">
        <v>366</v>
      </c>
      <c r="C36" s="247"/>
      <c r="D36" s="247"/>
      <c r="E36" s="283"/>
      <c r="F36" s="252"/>
      <c r="G36" s="249">
        <v>0</v>
      </c>
      <c r="H36" s="250"/>
      <c r="I36" s="249">
        <f t="shared" si="1"/>
        <v>0</v>
      </c>
      <c r="N36" s="266"/>
    </row>
    <row r="37" spans="1:18" x14ac:dyDescent="0.2">
      <c r="A37" s="256"/>
      <c r="B37" s="257"/>
      <c r="C37" s="257"/>
      <c r="D37" s="257" t="s">
        <v>367</v>
      </c>
      <c r="E37" s="281"/>
      <c r="F37" s="284">
        <v>0</v>
      </c>
      <c r="G37" s="258">
        <f>SUM(G35:G36)</f>
        <v>0</v>
      </c>
      <c r="H37" s="278"/>
      <c r="I37" s="258">
        <f>SUM(I35:I36)</f>
        <v>0</v>
      </c>
      <c r="J37" s="229"/>
      <c r="K37" s="229"/>
      <c r="L37" s="229"/>
      <c r="M37" s="229"/>
      <c r="N37" s="261"/>
      <c r="O37" s="262"/>
      <c r="P37" s="262"/>
      <c r="Q37" s="231"/>
      <c r="R37" s="262"/>
    </row>
    <row r="38" spans="1:18" x14ac:dyDescent="0.2">
      <c r="A38" s="256"/>
      <c r="B38" s="257"/>
      <c r="C38" s="257"/>
      <c r="D38" s="257"/>
      <c r="E38" s="272" t="s">
        <v>193</v>
      </c>
      <c r="F38" s="258">
        <f>SUM(F34)</f>
        <v>40500000</v>
      </c>
      <c r="G38" s="258">
        <f>SUM(G34+G35+G36)</f>
        <v>36062883.829999998</v>
      </c>
      <c r="H38" s="285" t="s">
        <v>199</v>
      </c>
      <c r="I38" s="258">
        <f>SUM(I34+I37)</f>
        <v>4437116.1700000018</v>
      </c>
      <c r="N38" s="230"/>
    </row>
    <row r="39" spans="1:18" ht="24" thickBot="1" x14ac:dyDescent="0.25">
      <c r="E39" s="286" t="s">
        <v>191</v>
      </c>
      <c r="G39" s="288">
        <f>SUM(G20-G38)</f>
        <v>3964519.5399999991</v>
      </c>
      <c r="H39" s="289"/>
    </row>
    <row r="40" spans="1:18" ht="24" thickTop="1" x14ac:dyDescent="0.2">
      <c r="E40" s="286"/>
    </row>
    <row r="41" spans="1:18" x14ac:dyDescent="0.2">
      <c r="A41" s="223" t="s">
        <v>487</v>
      </c>
      <c r="C41" s="291"/>
      <c r="D41" s="287"/>
      <c r="E41" s="287"/>
      <c r="G41" s="606" t="s">
        <v>190</v>
      </c>
      <c r="H41" s="606"/>
      <c r="I41" s="606"/>
    </row>
    <row r="42" spans="1:18" x14ac:dyDescent="0.2">
      <c r="A42" s="223" t="s">
        <v>488</v>
      </c>
      <c r="C42" s="291"/>
      <c r="D42" s="287"/>
      <c r="E42" s="287"/>
      <c r="G42" s="606" t="s">
        <v>189</v>
      </c>
      <c r="H42" s="606"/>
      <c r="I42" s="606"/>
    </row>
    <row r="43" spans="1:18" x14ac:dyDescent="0.2">
      <c r="A43" s="223" t="s">
        <v>489</v>
      </c>
      <c r="C43" s="291"/>
      <c r="D43" s="287"/>
      <c r="E43" s="287"/>
      <c r="G43" s="606" t="s">
        <v>152</v>
      </c>
      <c r="H43" s="606"/>
      <c r="I43" s="606"/>
    </row>
    <row r="44" spans="1:18" x14ac:dyDescent="0.2">
      <c r="A44" s="223" t="s">
        <v>188</v>
      </c>
      <c r="B44" s="287"/>
      <c r="D44" s="291"/>
      <c r="E44" s="287"/>
    </row>
  </sheetData>
  <mergeCells count="15">
    <mergeCell ref="D16:E16"/>
    <mergeCell ref="G41:I41"/>
    <mergeCell ref="A1:I1"/>
    <mergeCell ref="J1:R1"/>
    <mergeCell ref="A2:I2"/>
    <mergeCell ref="J2:R2"/>
    <mergeCell ref="A3:I3"/>
    <mergeCell ref="J3:R3"/>
    <mergeCell ref="P4:P5"/>
    <mergeCell ref="D19:E19"/>
    <mergeCell ref="G42:I42"/>
    <mergeCell ref="G43:I43"/>
    <mergeCell ref="F4:F5"/>
    <mergeCell ref="G4:G5"/>
    <mergeCell ref="O4:O5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78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view="pageBreakPreview" zoomScaleNormal="100" zoomScaleSheetLayoutView="100" workbookViewId="0">
      <selection activeCell="E8" sqref="E8"/>
    </sheetView>
  </sheetViews>
  <sheetFormatPr defaultRowHeight="18" x14ac:dyDescent="0.45"/>
  <cols>
    <col min="1" max="1" width="13.375" style="31" customWidth="1"/>
    <col min="2" max="2" width="18.75" style="31" customWidth="1"/>
    <col min="3" max="3" width="14.375" style="31" customWidth="1"/>
    <col min="4" max="4" width="16" style="31" customWidth="1"/>
    <col min="5" max="6" width="18.25" style="31" customWidth="1"/>
    <col min="7" max="7" width="16" style="31" customWidth="1"/>
    <col min="8" max="16384" width="9" style="31"/>
  </cols>
  <sheetData>
    <row r="1" spans="1:8" ht="27.75" x14ac:dyDescent="0.65">
      <c r="A1" s="670" t="s">
        <v>0</v>
      </c>
      <c r="B1" s="670"/>
      <c r="C1" s="670"/>
      <c r="D1" s="670"/>
      <c r="E1" s="670"/>
      <c r="F1" s="670"/>
      <c r="G1" s="670"/>
      <c r="H1" s="95"/>
    </row>
    <row r="2" spans="1:8" ht="27.75" x14ac:dyDescent="0.65">
      <c r="A2" s="670" t="s">
        <v>138</v>
      </c>
      <c r="B2" s="670"/>
      <c r="C2" s="670"/>
      <c r="D2" s="670"/>
      <c r="E2" s="670"/>
      <c r="F2" s="670"/>
      <c r="G2" s="670"/>
      <c r="H2" s="95"/>
    </row>
    <row r="3" spans="1:8" ht="27.75" x14ac:dyDescent="0.65">
      <c r="A3" s="670" t="s">
        <v>463</v>
      </c>
      <c r="B3" s="670"/>
      <c r="C3" s="670"/>
      <c r="D3" s="670"/>
      <c r="E3" s="670"/>
      <c r="F3" s="670"/>
      <c r="G3" s="670"/>
      <c r="H3" s="95"/>
    </row>
    <row r="4" spans="1:8" ht="27.75" x14ac:dyDescent="0.65">
      <c r="A4" s="72"/>
      <c r="B4" s="72"/>
      <c r="C4" s="72"/>
    </row>
    <row r="5" spans="1:8" s="42" customFormat="1" ht="24.75" x14ac:dyDescent="0.6">
      <c r="A5" s="673" t="s">
        <v>1</v>
      </c>
      <c r="B5" s="673" t="s">
        <v>2</v>
      </c>
      <c r="C5" s="673" t="s">
        <v>3</v>
      </c>
      <c r="D5" s="673" t="s">
        <v>4</v>
      </c>
      <c r="E5" s="96" t="s">
        <v>52</v>
      </c>
      <c r="F5" s="96" t="s">
        <v>53</v>
      </c>
      <c r="G5" s="673" t="s">
        <v>6</v>
      </c>
    </row>
    <row r="6" spans="1:8" s="42" customFormat="1" ht="24.75" x14ac:dyDescent="0.6">
      <c r="A6" s="675"/>
      <c r="B6" s="675"/>
      <c r="C6" s="675"/>
      <c r="D6" s="675"/>
      <c r="E6" s="97" t="s">
        <v>51</v>
      </c>
      <c r="F6" s="97" t="s">
        <v>54</v>
      </c>
      <c r="G6" s="675"/>
    </row>
    <row r="7" spans="1:8" s="42" customFormat="1" ht="24.75" x14ac:dyDescent="0.6">
      <c r="A7" s="674"/>
      <c r="B7" s="674"/>
      <c r="C7" s="674"/>
      <c r="D7" s="674"/>
      <c r="E7" s="99"/>
      <c r="F7" s="99"/>
      <c r="G7" s="674"/>
    </row>
    <row r="8" spans="1:8" ht="24.75" x14ac:dyDescent="0.6">
      <c r="A8" s="73" t="s">
        <v>10</v>
      </c>
      <c r="B8" s="74" t="s">
        <v>11</v>
      </c>
      <c r="C8" s="75" t="s">
        <v>7</v>
      </c>
      <c r="D8" s="77">
        <v>0</v>
      </c>
      <c r="E8" s="78">
        <v>0</v>
      </c>
      <c r="F8" s="78">
        <v>0</v>
      </c>
      <c r="G8" s="100">
        <f>SUM(E8:F8)</f>
        <v>0</v>
      </c>
    </row>
    <row r="9" spans="1:8" ht="24.75" x14ac:dyDescent="0.6">
      <c r="A9" s="80"/>
      <c r="B9" s="81" t="s">
        <v>12</v>
      </c>
      <c r="C9" s="82" t="s">
        <v>7</v>
      </c>
      <c r="D9" s="83">
        <v>0</v>
      </c>
      <c r="E9" s="84">
        <v>0</v>
      </c>
      <c r="F9" s="84">
        <v>0</v>
      </c>
      <c r="G9" s="85">
        <f t="shared" ref="G9:G18" si="0">SUM(E9:F9)</f>
        <v>0</v>
      </c>
    </row>
    <row r="10" spans="1:8" ht="24.75" x14ac:dyDescent="0.6">
      <c r="A10" s="80" t="s">
        <v>19</v>
      </c>
      <c r="B10" s="81" t="s">
        <v>13</v>
      </c>
      <c r="C10" s="82" t="s">
        <v>7</v>
      </c>
      <c r="D10" s="83">
        <v>0</v>
      </c>
      <c r="E10" s="84">
        <v>0</v>
      </c>
      <c r="F10" s="84">
        <v>0</v>
      </c>
      <c r="G10" s="85">
        <f t="shared" si="0"/>
        <v>0</v>
      </c>
    </row>
    <row r="11" spans="1:8" ht="24.75" x14ac:dyDescent="0.6">
      <c r="A11" s="80"/>
      <c r="B11" s="81" t="s">
        <v>20</v>
      </c>
      <c r="C11" s="82" t="s">
        <v>7</v>
      </c>
      <c r="D11" s="83"/>
      <c r="E11" s="84">
        <v>219600</v>
      </c>
      <c r="F11" s="84"/>
      <c r="G11" s="85">
        <f t="shared" si="0"/>
        <v>219600</v>
      </c>
    </row>
    <row r="12" spans="1:8" ht="24.75" x14ac:dyDescent="0.6">
      <c r="A12" s="80"/>
      <c r="B12" s="81" t="s">
        <v>14</v>
      </c>
      <c r="C12" s="82" t="s">
        <v>7</v>
      </c>
      <c r="D12" s="83"/>
      <c r="E12" s="84">
        <v>50000</v>
      </c>
      <c r="F12" s="84">
        <v>0</v>
      </c>
      <c r="G12" s="85">
        <f t="shared" si="0"/>
        <v>50000</v>
      </c>
    </row>
    <row r="13" spans="1:8" ht="24.75" x14ac:dyDescent="0.6">
      <c r="A13" s="80"/>
      <c r="B13" s="81" t="s">
        <v>21</v>
      </c>
      <c r="C13" s="82" t="s">
        <v>7</v>
      </c>
      <c r="D13" s="83">
        <v>0</v>
      </c>
      <c r="E13" s="84">
        <v>0</v>
      </c>
      <c r="F13" s="84">
        <v>0</v>
      </c>
      <c r="G13" s="85">
        <f t="shared" si="0"/>
        <v>0</v>
      </c>
    </row>
    <row r="14" spans="1:8" ht="24.75" x14ac:dyDescent="0.6">
      <c r="A14" s="80" t="s">
        <v>15</v>
      </c>
      <c r="B14" s="81" t="s">
        <v>16</v>
      </c>
      <c r="C14" s="82" t="s">
        <v>7</v>
      </c>
      <c r="D14" s="83"/>
      <c r="E14" s="84">
        <v>0</v>
      </c>
      <c r="F14" s="84">
        <v>0</v>
      </c>
      <c r="G14" s="85">
        <f t="shared" si="0"/>
        <v>0</v>
      </c>
    </row>
    <row r="15" spans="1:8" ht="24.75" x14ac:dyDescent="0.6">
      <c r="A15" s="80"/>
      <c r="B15" s="81" t="s">
        <v>17</v>
      </c>
      <c r="C15" s="82" t="s">
        <v>7</v>
      </c>
      <c r="D15" s="83">
        <v>0</v>
      </c>
      <c r="E15" s="84">
        <v>0</v>
      </c>
      <c r="F15" s="84">
        <v>0</v>
      </c>
      <c r="G15" s="85">
        <f t="shared" si="0"/>
        <v>0</v>
      </c>
    </row>
    <row r="16" spans="1:8" ht="24.75" x14ac:dyDescent="0.6">
      <c r="A16" s="80" t="s">
        <v>18</v>
      </c>
      <c r="B16" s="81" t="s">
        <v>18</v>
      </c>
      <c r="C16" s="82" t="s">
        <v>7</v>
      </c>
      <c r="D16" s="83">
        <v>0</v>
      </c>
      <c r="E16" s="84">
        <v>0</v>
      </c>
      <c r="F16" s="84">
        <v>0</v>
      </c>
      <c r="G16" s="85">
        <f t="shared" si="0"/>
        <v>0</v>
      </c>
    </row>
    <row r="17" spans="1:7" ht="24.75" x14ac:dyDescent="0.6">
      <c r="A17" s="80" t="s">
        <v>8</v>
      </c>
      <c r="B17" s="81" t="s">
        <v>8</v>
      </c>
      <c r="C17" s="82" t="s">
        <v>7</v>
      </c>
      <c r="D17" s="83">
        <v>0</v>
      </c>
      <c r="E17" s="84">
        <v>0</v>
      </c>
      <c r="F17" s="84">
        <v>0</v>
      </c>
      <c r="G17" s="85">
        <f t="shared" si="0"/>
        <v>0</v>
      </c>
    </row>
    <row r="18" spans="1:7" ht="24.75" x14ac:dyDescent="0.6">
      <c r="A18" s="80"/>
      <c r="B18" s="81"/>
      <c r="C18" s="80"/>
      <c r="D18" s="102"/>
      <c r="E18" s="88"/>
      <c r="F18" s="88"/>
      <c r="G18" s="102">
        <f t="shared" si="0"/>
        <v>0</v>
      </c>
    </row>
    <row r="19" spans="1:7" s="94" customFormat="1" ht="24.75" x14ac:dyDescent="0.6">
      <c r="A19" s="89"/>
      <c r="B19" s="90"/>
      <c r="C19" s="89"/>
      <c r="D19" s="91">
        <f>SUM(D8:D18)</f>
        <v>0</v>
      </c>
      <c r="E19" s="92">
        <f t="shared" ref="E19:F19" si="1">SUM(E8:E18)</f>
        <v>269600</v>
      </c>
      <c r="F19" s="92">
        <f t="shared" si="1"/>
        <v>0</v>
      </c>
      <c r="G19" s="93">
        <f>SUM(G8:G18)</f>
        <v>269600</v>
      </c>
    </row>
  </sheetData>
  <mergeCells count="8">
    <mergeCell ref="D5:D7"/>
    <mergeCell ref="G5:G7"/>
    <mergeCell ref="A1:G1"/>
    <mergeCell ref="A2:G2"/>
    <mergeCell ref="A3:G3"/>
    <mergeCell ref="A5:A7"/>
    <mergeCell ref="B5:B7"/>
    <mergeCell ref="C5:C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view="pageBreakPreview" zoomScale="110" zoomScaleNormal="100" zoomScaleSheetLayoutView="110" workbookViewId="0">
      <selection activeCell="C23" sqref="C23"/>
    </sheetView>
  </sheetViews>
  <sheetFormatPr defaultRowHeight="18" x14ac:dyDescent="0.45"/>
  <cols>
    <col min="1" max="1" width="12.625" style="31" customWidth="1"/>
    <col min="2" max="2" width="18.375" style="31" customWidth="1"/>
    <col min="3" max="3" width="16.375" style="31" customWidth="1"/>
    <col min="4" max="5" width="17.875" style="31" customWidth="1"/>
    <col min="6" max="7" width="19.25" style="31" customWidth="1"/>
    <col min="8" max="16384" width="9" style="31"/>
  </cols>
  <sheetData>
    <row r="1" spans="1:8" ht="27.75" x14ac:dyDescent="0.65">
      <c r="A1" s="670" t="s">
        <v>0</v>
      </c>
      <c r="B1" s="670"/>
      <c r="C1" s="670"/>
      <c r="D1" s="670"/>
      <c r="E1" s="670"/>
      <c r="F1" s="670"/>
      <c r="G1" s="670"/>
      <c r="H1" s="95"/>
    </row>
    <row r="2" spans="1:8" ht="27.75" x14ac:dyDescent="0.65">
      <c r="A2" s="670" t="s">
        <v>131</v>
      </c>
      <c r="B2" s="670"/>
      <c r="C2" s="670"/>
      <c r="D2" s="670"/>
      <c r="E2" s="670"/>
      <c r="F2" s="670"/>
      <c r="G2" s="670"/>
      <c r="H2" s="95"/>
    </row>
    <row r="3" spans="1:8" ht="27.75" x14ac:dyDescent="0.65">
      <c r="A3" s="670" t="s">
        <v>463</v>
      </c>
      <c r="B3" s="670"/>
      <c r="C3" s="670"/>
      <c r="D3" s="670"/>
      <c r="E3" s="670"/>
      <c r="F3" s="670"/>
      <c r="G3" s="670"/>
      <c r="H3" s="95"/>
    </row>
    <row r="4" spans="1:8" s="42" customFormat="1" ht="24.75" x14ac:dyDescent="0.6">
      <c r="A4" s="673" t="s">
        <v>1</v>
      </c>
      <c r="B4" s="673" t="s">
        <v>2</v>
      </c>
      <c r="C4" s="673" t="s">
        <v>3</v>
      </c>
      <c r="D4" s="673" t="s">
        <v>4</v>
      </c>
      <c r="E4" s="121" t="s">
        <v>25</v>
      </c>
      <c r="F4" s="96" t="s">
        <v>56</v>
      </c>
      <c r="G4" s="673" t="s">
        <v>6</v>
      </c>
    </row>
    <row r="5" spans="1:8" s="42" customFormat="1" ht="24.75" x14ac:dyDescent="0.6">
      <c r="A5" s="675"/>
      <c r="B5" s="675"/>
      <c r="C5" s="675"/>
      <c r="D5" s="675"/>
      <c r="E5" s="122" t="s">
        <v>55</v>
      </c>
      <c r="F5" s="97" t="s">
        <v>57</v>
      </c>
      <c r="G5" s="675"/>
    </row>
    <row r="6" spans="1:8" s="42" customFormat="1" ht="24.75" x14ac:dyDescent="0.6">
      <c r="A6" s="674"/>
      <c r="B6" s="674"/>
      <c r="C6" s="674"/>
      <c r="D6" s="674"/>
      <c r="E6" s="98" t="s">
        <v>9</v>
      </c>
      <c r="F6" s="99"/>
      <c r="G6" s="674"/>
    </row>
    <row r="7" spans="1:8" ht="24.75" x14ac:dyDescent="0.6">
      <c r="A7" s="73" t="s">
        <v>10</v>
      </c>
      <c r="B7" s="74" t="s">
        <v>11</v>
      </c>
      <c r="C7" s="75" t="s">
        <v>7</v>
      </c>
      <c r="D7" s="76">
        <v>0</v>
      </c>
      <c r="E7" s="77">
        <v>0</v>
      </c>
      <c r="F7" s="78">
        <v>0</v>
      </c>
      <c r="G7" s="79">
        <f>E7+F7</f>
        <v>0</v>
      </c>
    </row>
    <row r="8" spans="1:8" ht="24.75" x14ac:dyDescent="0.6">
      <c r="A8" s="80"/>
      <c r="B8" s="81" t="s">
        <v>12</v>
      </c>
      <c r="C8" s="82" t="s">
        <v>7</v>
      </c>
      <c r="D8" s="43"/>
      <c r="E8" s="83">
        <v>1413175</v>
      </c>
      <c r="F8" s="84">
        <v>0</v>
      </c>
      <c r="G8" s="85">
        <f>E8+F8</f>
        <v>1413175</v>
      </c>
    </row>
    <row r="9" spans="1:8" ht="24.75" x14ac:dyDescent="0.6">
      <c r="A9" s="80" t="s">
        <v>19</v>
      </c>
      <c r="B9" s="81" t="s">
        <v>13</v>
      </c>
      <c r="C9" s="82" t="s">
        <v>7</v>
      </c>
      <c r="D9" s="43"/>
      <c r="E9" s="83">
        <v>102800</v>
      </c>
      <c r="F9" s="84">
        <v>0</v>
      </c>
      <c r="G9" s="85">
        <f t="shared" ref="G9:G16" si="0">E9+F9</f>
        <v>102800</v>
      </c>
    </row>
    <row r="10" spans="1:8" ht="24.75" x14ac:dyDescent="0.6">
      <c r="A10" s="80"/>
      <c r="B10" s="81" t="s">
        <v>20</v>
      </c>
      <c r="C10" s="82" t="s">
        <v>7</v>
      </c>
      <c r="D10" s="43"/>
      <c r="E10" s="83">
        <v>39004</v>
      </c>
      <c r="F10" s="84">
        <v>0</v>
      </c>
      <c r="G10" s="85">
        <f t="shared" si="0"/>
        <v>39004</v>
      </c>
    </row>
    <row r="11" spans="1:8" ht="24.75" x14ac:dyDescent="0.6">
      <c r="A11" s="80"/>
      <c r="B11" s="81" t="s">
        <v>14</v>
      </c>
      <c r="C11" s="82" t="s">
        <v>7</v>
      </c>
      <c r="D11" s="43"/>
      <c r="E11" s="83">
        <v>256636</v>
      </c>
      <c r="F11" s="84">
        <v>0</v>
      </c>
      <c r="G11" s="85">
        <f t="shared" si="0"/>
        <v>256636</v>
      </c>
    </row>
    <row r="12" spans="1:8" ht="24.75" x14ac:dyDescent="0.6">
      <c r="A12" s="80"/>
      <c r="B12" s="81" t="s">
        <v>21</v>
      </c>
      <c r="C12" s="82" t="s">
        <v>7</v>
      </c>
      <c r="D12" s="43">
        <v>0</v>
      </c>
      <c r="E12" s="83">
        <v>0</v>
      </c>
      <c r="F12" s="84">
        <v>0</v>
      </c>
      <c r="G12" s="85">
        <f t="shared" si="0"/>
        <v>0</v>
      </c>
    </row>
    <row r="13" spans="1:8" ht="24.75" x14ac:dyDescent="0.6">
      <c r="A13" s="80" t="s">
        <v>15</v>
      </c>
      <c r="B13" s="81" t="s">
        <v>16</v>
      </c>
      <c r="C13" s="82" t="s">
        <v>7</v>
      </c>
      <c r="D13" s="43"/>
      <c r="E13" s="83">
        <v>57500</v>
      </c>
      <c r="F13" s="84">
        <v>0</v>
      </c>
      <c r="G13" s="85">
        <f t="shared" si="0"/>
        <v>57500</v>
      </c>
    </row>
    <row r="14" spans="1:8" ht="24.75" x14ac:dyDescent="0.6">
      <c r="A14" s="80"/>
      <c r="B14" s="81" t="s">
        <v>17</v>
      </c>
      <c r="C14" s="82" t="s">
        <v>7</v>
      </c>
      <c r="D14" s="43"/>
      <c r="E14" s="83">
        <v>0</v>
      </c>
      <c r="F14" s="84">
        <v>2904000</v>
      </c>
      <c r="G14" s="85">
        <f t="shared" si="0"/>
        <v>2904000</v>
      </c>
    </row>
    <row r="15" spans="1:8" ht="24.75" x14ac:dyDescent="0.6">
      <c r="A15" s="80" t="s">
        <v>18</v>
      </c>
      <c r="B15" s="81" t="s">
        <v>18</v>
      </c>
      <c r="C15" s="82" t="s">
        <v>7</v>
      </c>
      <c r="D15" s="43">
        <v>0</v>
      </c>
      <c r="E15" s="83">
        <v>0</v>
      </c>
      <c r="F15" s="84">
        <v>0</v>
      </c>
      <c r="G15" s="85">
        <f t="shared" si="0"/>
        <v>0</v>
      </c>
    </row>
    <row r="16" spans="1:8" ht="24.75" x14ac:dyDescent="0.6">
      <c r="A16" s="80" t="s">
        <v>8</v>
      </c>
      <c r="B16" s="81" t="s">
        <v>8</v>
      </c>
      <c r="C16" s="82" t="s">
        <v>7</v>
      </c>
      <c r="D16" s="43">
        <v>0</v>
      </c>
      <c r="E16" s="83">
        <v>0</v>
      </c>
      <c r="F16" s="84">
        <v>0</v>
      </c>
      <c r="G16" s="85">
        <f t="shared" si="0"/>
        <v>0</v>
      </c>
    </row>
    <row r="17" spans="1:7" ht="24.75" x14ac:dyDescent="0.6">
      <c r="A17" s="80"/>
      <c r="B17" s="81"/>
      <c r="C17" s="80"/>
      <c r="D17" s="86"/>
      <c r="E17" s="87"/>
      <c r="F17" s="88"/>
      <c r="G17" s="88"/>
    </row>
    <row r="18" spans="1:7" s="94" customFormat="1" ht="24.75" x14ac:dyDescent="0.6">
      <c r="A18" s="89"/>
      <c r="B18" s="90"/>
      <c r="C18" s="89"/>
      <c r="D18" s="91">
        <f>SUM(D7:D17)</f>
        <v>0</v>
      </c>
      <c r="E18" s="92">
        <f>SUM(E7:E17)</f>
        <v>1869115</v>
      </c>
      <c r="F18" s="93">
        <f>SUM(F7:F17)</f>
        <v>2904000</v>
      </c>
      <c r="G18" s="93">
        <f>SUM(G7:G17)</f>
        <v>4773115</v>
      </c>
    </row>
  </sheetData>
  <mergeCells count="8">
    <mergeCell ref="D4:D6"/>
    <mergeCell ref="G4:G6"/>
    <mergeCell ref="A1:G1"/>
    <mergeCell ref="A2:G2"/>
    <mergeCell ref="A3:G3"/>
    <mergeCell ref="A4:A6"/>
    <mergeCell ref="B4:B6"/>
    <mergeCell ref="C4:C6"/>
  </mergeCells>
  <pageMargins left="0.70866141732283472" right="0.70866141732283472" top="0.15748031496062992" bottom="0.19685039370078741" header="0.31496062992125984" footer="0.31496062992125984"/>
  <pageSetup paperSize="9" orientation="landscape" verticalDpi="0" r:id="rId1"/>
  <rowBreaks count="1" manualBreakCount="1">
    <brk id="20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view="pageBreakPreview" zoomScale="110" zoomScaleNormal="100" zoomScaleSheetLayoutView="110" workbookViewId="0">
      <selection activeCell="C24" sqref="C24"/>
    </sheetView>
  </sheetViews>
  <sheetFormatPr defaultRowHeight="18" x14ac:dyDescent="0.45"/>
  <cols>
    <col min="1" max="1" width="16.625" style="31" customWidth="1"/>
    <col min="2" max="2" width="20.625" style="31" customWidth="1"/>
    <col min="3" max="3" width="17.375" style="31" customWidth="1"/>
    <col min="4" max="4" width="17.75" style="31" customWidth="1"/>
    <col min="5" max="5" width="21.125" style="31" customWidth="1"/>
    <col min="6" max="6" width="17.25" style="31" customWidth="1"/>
    <col min="7" max="16384" width="9" style="31"/>
  </cols>
  <sheetData>
    <row r="1" spans="1:7" ht="27.75" x14ac:dyDescent="0.65">
      <c r="A1" s="670" t="s">
        <v>0</v>
      </c>
      <c r="B1" s="670"/>
      <c r="C1" s="670"/>
      <c r="D1" s="670"/>
      <c r="E1" s="670"/>
      <c r="F1" s="670"/>
      <c r="G1" s="95"/>
    </row>
    <row r="2" spans="1:7" ht="27.75" x14ac:dyDescent="0.65">
      <c r="A2" s="670" t="s">
        <v>139</v>
      </c>
      <c r="B2" s="670"/>
      <c r="C2" s="670"/>
      <c r="D2" s="670"/>
      <c r="E2" s="670"/>
      <c r="F2" s="670"/>
      <c r="G2" s="95"/>
    </row>
    <row r="3" spans="1:7" ht="27.75" x14ac:dyDescent="0.65">
      <c r="A3" s="670" t="s">
        <v>463</v>
      </c>
      <c r="B3" s="670"/>
      <c r="C3" s="670"/>
      <c r="D3" s="670"/>
      <c r="E3" s="670"/>
      <c r="F3" s="670"/>
      <c r="G3" s="95"/>
    </row>
    <row r="4" spans="1:7" s="42" customFormat="1" ht="20.25" customHeight="1" x14ac:dyDescent="0.6">
      <c r="A4" s="673" t="s">
        <v>1</v>
      </c>
      <c r="B4" s="673" t="s">
        <v>2</v>
      </c>
      <c r="C4" s="673" t="s">
        <v>3</v>
      </c>
      <c r="D4" s="673" t="s">
        <v>4</v>
      </c>
      <c r="E4" s="96" t="s">
        <v>58</v>
      </c>
      <c r="F4" s="673" t="s">
        <v>6</v>
      </c>
    </row>
    <row r="5" spans="1:7" s="42" customFormat="1" ht="24.75" x14ac:dyDescent="0.6">
      <c r="A5" s="675"/>
      <c r="B5" s="675"/>
      <c r="C5" s="675"/>
      <c r="D5" s="675"/>
      <c r="E5" s="97"/>
      <c r="F5" s="675"/>
    </row>
    <row r="6" spans="1:7" s="42" customFormat="1" ht="24.75" x14ac:dyDescent="0.6">
      <c r="A6" s="674"/>
      <c r="B6" s="674"/>
      <c r="C6" s="674"/>
      <c r="D6" s="674"/>
      <c r="E6" s="98" t="s">
        <v>9</v>
      </c>
      <c r="F6" s="674"/>
    </row>
    <row r="7" spans="1:7" ht="24.75" x14ac:dyDescent="0.6">
      <c r="A7" s="73" t="s">
        <v>10</v>
      </c>
      <c r="B7" s="74" t="s">
        <v>11</v>
      </c>
      <c r="C7" s="75" t="s">
        <v>7</v>
      </c>
      <c r="D7" s="76">
        <v>0</v>
      </c>
      <c r="E7" s="77">
        <v>0</v>
      </c>
      <c r="F7" s="100">
        <f>SUM(E7)</f>
        <v>0</v>
      </c>
    </row>
    <row r="8" spans="1:7" ht="24.75" x14ac:dyDescent="0.6">
      <c r="A8" s="80"/>
      <c r="B8" s="81" t="s">
        <v>12</v>
      </c>
      <c r="C8" s="82" t="s">
        <v>7</v>
      </c>
      <c r="D8" s="83"/>
      <c r="E8" s="43">
        <v>302640</v>
      </c>
      <c r="F8" s="85">
        <f t="shared" ref="F8:F16" si="0">SUM(E8)</f>
        <v>302640</v>
      </c>
    </row>
    <row r="9" spans="1:7" ht="24.75" x14ac:dyDescent="0.6">
      <c r="A9" s="80" t="s">
        <v>19</v>
      </c>
      <c r="B9" s="81" t="s">
        <v>13</v>
      </c>
      <c r="C9" s="82" t="s">
        <v>7</v>
      </c>
      <c r="D9" s="83"/>
      <c r="E9" s="43">
        <v>0</v>
      </c>
      <c r="F9" s="85">
        <f t="shared" si="0"/>
        <v>0</v>
      </c>
    </row>
    <row r="10" spans="1:7" ht="24.75" x14ac:dyDescent="0.6">
      <c r="A10" s="80"/>
      <c r="B10" s="81" t="s">
        <v>20</v>
      </c>
      <c r="C10" s="82" t="s">
        <v>7</v>
      </c>
      <c r="D10" s="83"/>
      <c r="E10" s="43">
        <v>145810</v>
      </c>
      <c r="F10" s="85">
        <f t="shared" si="0"/>
        <v>145810</v>
      </c>
    </row>
    <row r="11" spans="1:7" ht="24.75" x14ac:dyDescent="0.6">
      <c r="A11" s="80"/>
      <c r="B11" s="81" t="s">
        <v>14</v>
      </c>
      <c r="C11" s="82" t="s">
        <v>7</v>
      </c>
      <c r="D11" s="83"/>
      <c r="E11" s="43">
        <v>4992</v>
      </c>
      <c r="F11" s="85">
        <f t="shared" si="0"/>
        <v>4992</v>
      </c>
    </row>
    <row r="12" spans="1:7" ht="24.75" x14ac:dyDescent="0.6">
      <c r="A12" s="80"/>
      <c r="B12" s="81" t="s">
        <v>21</v>
      </c>
      <c r="C12" s="82" t="s">
        <v>7</v>
      </c>
      <c r="D12" s="83"/>
      <c r="E12" s="43">
        <v>0</v>
      </c>
      <c r="F12" s="85">
        <f t="shared" si="0"/>
        <v>0</v>
      </c>
    </row>
    <row r="13" spans="1:7" ht="24.75" x14ac:dyDescent="0.6">
      <c r="A13" s="80" t="s">
        <v>15</v>
      </c>
      <c r="B13" s="81" t="s">
        <v>16</v>
      </c>
      <c r="C13" s="82" t="s">
        <v>7</v>
      </c>
      <c r="D13" s="83"/>
      <c r="E13" s="43">
        <v>40100</v>
      </c>
      <c r="F13" s="85">
        <f t="shared" si="0"/>
        <v>40100</v>
      </c>
    </row>
    <row r="14" spans="1:7" ht="24.75" x14ac:dyDescent="0.6">
      <c r="A14" s="80"/>
      <c r="B14" s="81" t="s">
        <v>17</v>
      </c>
      <c r="C14" s="82" t="s">
        <v>7</v>
      </c>
      <c r="D14" s="83"/>
      <c r="E14" s="43">
        <v>24000</v>
      </c>
      <c r="F14" s="85">
        <f t="shared" si="0"/>
        <v>24000</v>
      </c>
    </row>
    <row r="15" spans="1:7" ht="24.75" x14ac:dyDescent="0.6">
      <c r="A15" s="80" t="s">
        <v>18</v>
      </c>
      <c r="B15" s="81" t="s">
        <v>18</v>
      </c>
      <c r="C15" s="82" t="s">
        <v>7</v>
      </c>
      <c r="D15" s="83"/>
      <c r="E15" s="43">
        <v>0</v>
      </c>
      <c r="F15" s="85">
        <f t="shared" si="0"/>
        <v>0</v>
      </c>
    </row>
    <row r="16" spans="1:7" ht="24.75" x14ac:dyDescent="0.6">
      <c r="A16" s="80" t="s">
        <v>8</v>
      </c>
      <c r="B16" s="81" t="s">
        <v>8</v>
      </c>
      <c r="C16" s="82" t="s">
        <v>7</v>
      </c>
      <c r="D16" s="83"/>
      <c r="E16" s="43">
        <v>0</v>
      </c>
      <c r="F16" s="85">
        <f t="shared" si="0"/>
        <v>0</v>
      </c>
    </row>
    <row r="17" spans="1:6" ht="24.75" x14ac:dyDescent="0.6">
      <c r="A17" s="80"/>
      <c r="B17" s="81"/>
      <c r="C17" s="80"/>
      <c r="D17" s="86"/>
      <c r="E17" s="87"/>
      <c r="F17" s="88"/>
    </row>
    <row r="18" spans="1:6" s="94" customFormat="1" ht="24.75" x14ac:dyDescent="0.6">
      <c r="A18" s="89"/>
      <c r="B18" s="90"/>
      <c r="C18" s="89"/>
      <c r="D18" s="91">
        <f>SUM(D7:D17)</f>
        <v>0</v>
      </c>
      <c r="E18" s="92">
        <f>SUM(E7:E17)</f>
        <v>517542</v>
      </c>
      <c r="F18" s="93">
        <f>SUM(F7:F17)</f>
        <v>517542</v>
      </c>
    </row>
  </sheetData>
  <mergeCells count="8">
    <mergeCell ref="D4:D6"/>
    <mergeCell ref="F4:F6"/>
    <mergeCell ref="A1:F1"/>
    <mergeCell ref="A2:F2"/>
    <mergeCell ref="A3:F3"/>
    <mergeCell ref="A4:A6"/>
    <mergeCell ref="B4:B6"/>
    <mergeCell ref="C4:C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  <rowBreaks count="1" manualBreakCount="1">
    <brk id="19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view="pageBreakPreview" zoomScale="110" zoomScaleNormal="100" zoomScaleSheetLayoutView="110" workbookViewId="0">
      <selection activeCell="A4" sqref="A4:A6"/>
    </sheetView>
  </sheetViews>
  <sheetFormatPr defaultRowHeight="18" x14ac:dyDescent="0.45"/>
  <cols>
    <col min="1" max="1" width="15.625" style="31" customWidth="1"/>
    <col min="2" max="2" width="19.75" style="31" customWidth="1"/>
    <col min="3" max="3" width="16.625" style="31" customWidth="1"/>
    <col min="4" max="4" width="15.875" style="31" customWidth="1"/>
    <col min="5" max="5" width="18.875" style="31" customWidth="1"/>
    <col min="6" max="6" width="15.125" style="31" customWidth="1"/>
    <col min="7" max="16384" width="9" style="31"/>
  </cols>
  <sheetData>
    <row r="1" spans="1:7" ht="27.75" x14ac:dyDescent="0.65">
      <c r="A1" s="670" t="s">
        <v>0</v>
      </c>
      <c r="B1" s="670"/>
      <c r="C1" s="670"/>
      <c r="D1" s="670"/>
      <c r="E1" s="670"/>
      <c r="F1" s="670"/>
      <c r="G1" s="71"/>
    </row>
    <row r="2" spans="1:7" ht="27.75" x14ac:dyDescent="0.65">
      <c r="A2" s="670" t="s">
        <v>140</v>
      </c>
      <c r="B2" s="670"/>
      <c r="C2" s="670"/>
      <c r="D2" s="670"/>
      <c r="E2" s="670"/>
      <c r="F2" s="670"/>
      <c r="G2" s="71"/>
    </row>
    <row r="3" spans="1:7" ht="27.75" x14ac:dyDescent="0.65">
      <c r="A3" s="670" t="s">
        <v>639</v>
      </c>
      <c r="B3" s="670"/>
      <c r="C3" s="670"/>
      <c r="D3" s="670"/>
      <c r="E3" s="670"/>
      <c r="F3" s="670"/>
      <c r="G3" s="71"/>
    </row>
    <row r="4" spans="1:7" ht="18" customHeight="1" x14ac:dyDescent="0.45">
      <c r="A4" s="671" t="s">
        <v>1</v>
      </c>
      <c r="B4" s="671" t="s">
        <v>2</v>
      </c>
      <c r="C4" s="671" t="s">
        <v>3</v>
      </c>
      <c r="D4" s="671" t="s">
        <v>4</v>
      </c>
      <c r="E4" s="671" t="s">
        <v>59</v>
      </c>
      <c r="F4" s="671" t="s">
        <v>6</v>
      </c>
    </row>
    <row r="5" spans="1:7" ht="18" customHeight="1" x14ac:dyDescent="0.45">
      <c r="A5" s="676"/>
      <c r="B5" s="676"/>
      <c r="C5" s="676"/>
      <c r="D5" s="676"/>
      <c r="E5" s="676"/>
      <c r="F5" s="676"/>
    </row>
    <row r="6" spans="1:7" ht="18" customHeight="1" x14ac:dyDescent="0.45">
      <c r="A6" s="672"/>
      <c r="B6" s="672"/>
      <c r="C6" s="672"/>
      <c r="D6" s="672"/>
      <c r="E6" s="672"/>
      <c r="F6" s="672"/>
    </row>
    <row r="7" spans="1:7" ht="24.75" x14ac:dyDescent="0.6">
      <c r="A7" s="73" t="s">
        <v>10</v>
      </c>
      <c r="B7" s="74" t="s">
        <v>11</v>
      </c>
      <c r="C7" s="75" t="s">
        <v>7</v>
      </c>
      <c r="D7" s="76">
        <v>0</v>
      </c>
      <c r="E7" s="77">
        <v>0</v>
      </c>
      <c r="F7" s="79">
        <f>SUM(E7)</f>
        <v>0</v>
      </c>
    </row>
    <row r="8" spans="1:7" ht="24.75" x14ac:dyDescent="0.6">
      <c r="A8" s="80"/>
      <c r="B8" s="81" t="s">
        <v>12</v>
      </c>
      <c r="C8" s="82" t="s">
        <v>7</v>
      </c>
      <c r="D8" s="43">
        <v>0</v>
      </c>
      <c r="E8" s="83">
        <v>0</v>
      </c>
      <c r="F8" s="85">
        <f>SUM(E8)</f>
        <v>0</v>
      </c>
    </row>
    <row r="9" spans="1:7" ht="24.75" x14ac:dyDescent="0.6">
      <c r="A9" s="80" t="s">
        <v>19</v>
      </c>
      <c r="B9" s="81" t="s">
        <v>13</v>
      </c>
      <c r="C9" s="82" t="s">
        <v>7</v>
      </c>
      <c r="D9" s="43">
        <v>0</v>
      </c>
      <c r="E9" s="83">
        <v>0</v>
      </c>
      <c r="F9" s="85">
        <f t="shared" ref="F9:F16" si="0">SUM(E9)</f>
        <v>0</v>
      </c>
    </row>
    <row r="10" spans="1:7" ht="24.75" x14ac:dyDescent="0.6">
      <c r="A10" s="80"/>
      <c r="B10" s="81" t="s">
        <v>20</v>
      </c>
      <c r="C10" s="82" t="s">
        <v>7</v>
      </c>
      <c r="D10" s="43">
        <v>0</v>
      </c>
      <c r="E10" s="83">
        <v>0</v>
      </c>
      <c r="F10" s="85">
        <f t="shared" si="0"/>
        <v>0</v>
      </c>
    </row>
    <row r="11" spans="1:7" ht="24.75" x14ac:dyDescent="0.6">
      <c r="A11" s="80"/>
      <c r="B11" s="81" t="s">
        <v>14</v>
      </c>
      <c r="C11" s="82" t="s">
        <v>7</v>
      </c>
      <c r="D11" s="43"/>
      <c r="E11" s="83">
        <v>168000</v>
      </c>
      <c r="F11" s="85">
        <f t="shared" si="0"/>
        <v>168000</v>
      </c>
    </row>
    <row r="12" spans="1:7" ht="24.75" x14ac:dyDescent="0.6">
      <c r="A12" s="80"/>
      <c r="B12" s="81" t="s">
        <v>21</v>
      </c>
      <c r="C12" s="82" t="s">
        <v>7</v>
      </c>
      <c r="D12" s="43"/>
      <c r="E12" s="83">
        <v>422906.42</v>
      </c>
      <c r="F12" s="85">
        <f t="shared" si="0"/>
        <v>422906.42</v>
      </c>
    </row>
    <row r="13" spans="1:7" ht="24.75" x14ac:dyDescent="0.6">
      <c r="A13" s="80" t="s">
        <v>15</v>
      </c>
      <c r="B13" s="81" t="s">
        <v>16</v>
      </c>
      <c r="C13" s="82" t="s">
        <v>7</v>
      </c>
      <c r="D13" s="43">
        <v>0</v>
      </c>
      <c r="E13" s="83">
        <v>0</v>
      </c>
      <c r="F13" s="85">
        <f t="shared" si="0"/>
        <v>0</v>
      </c>
    </row>
    <row r="14" spans="1:7" ht="24.75" x14ac:dyDescent="0.6">
      <c r="A14" s="80"/>
      <c r="B14" s="81" t="s">
        <v>17</v>
      </c>
      <c r="C14" s="82" t="s">
        <v>7</v>
      </c>
      <c r="D14" s="43">
        <v>0</v>
      </c>
      <c r="E14" s="83">
        <v>0</v>
      </c>
      <c r="F14" s="85">
        <f t="shared" si="0"/>
        <v>0</v>
      </c>
    </row>
    <row r="15" spans="1:7" ht="24.75" x14ac:dyDescent="0.6">
      <c r="A15" s="80" t="s">
        <v>18</v>
      </c>
      <c r="B15" s="81" t="s">
        <v>18</v>
      </c>
      <c r="C15" s="82" t="s">
        <v>7</v>
      </c>
      <c r="D15" s="43">
        <v>0</v>
      </c>
      <c r="E15" s="83">
        <v>0</v>
      </c>
      <c r="F15" s="85">
        <f t="shared" si="0"/>
        <v>0</v>
      </c>
    </row>
    <row r="16" spans="1:7" ht="24.75" x14ac:dyDescent="0.6">
      <c r="A16" s="80" t="s">
        <v>8</v>
      </c>
      <c r="B16" s="81" t="s">
        <v>8</v>
      </c>
      <c r="C16" s="82" t="s">
        <v>7</v>
      </c>
      <c r="D16" s="43">
        <v>0</v>
      </c>
      <c r="E16" s="83">
        <v>0</v>
      </c>
      <c r="F16" s="85">
        <f t="shared" si="0"/>
        <v>0</v>
      </c>
    </row>
    <row r="17" spans="1:6" ht="24.75" x14ac:dyDescent="0.6">
      <c r="A17" s="80"/>
      <c r="B17" s="81"/>
      <c r="C17" s="80"/>
      <c r="D17" s="86"/>
      <c r="E17" s="87"/>
      <c r="F17" s="88"/>
    </row>
    <row r="18" spans="1:6" s="94" customFormat="1" ht="24.75" x14ac:dyDescent="0.6">
      <c r="A18" s="89"/>
      <c r="B18" s="90"/>
      <c r="C18" s="89"/>
      <c r="D18" s="91">
        <f>SUM(D7:D17)</f>
        <v>0</v>
      </c>
      <c r="E18" s="92">
        <f>SUM(E7:E17)</f>
        <v>590906.41999999993</v>
      </c>
      <c r="F18" s="93">
        <f>SUM(F7:F17)</f>
        <v>590906.41999999993</v>
      </c>
    </row>
  </sheetData>
  <mergeCells count="9">
    <mergeCell ref="A1:F1"/>
    <mergeCell ref="A2:F2"/>
    <mergeCell ref="A3:F3"/>
    <mergeCell ref="A4:A6"/>
    <mergeCell ref="B4:B6"/>
    <mergeCell ref="C4:C6"/>
    <mergeCell ref="D4:D6"/>
    <mergeCell ref="F4:F6"/>
    <mergeCell ref="E4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1"/>
  <sheetViews>
    <sheetView view="pageBreakPreview" zoomScale="80" zoomScaleNormal="100" zoomScaleSheetLayoutView="80" workbookViewId="0">
      <selection activeCell="I23" sqref="I23"/>
    </sheetView>
  </sheetViews>
  <sheetFormatPr defaultRowHeight="18" x14ac:dyDescent="0.45"/>
  <cols>
    <col min="1" max="1" width="9.875" style="31" bestFit="1" customWidth="1"/>
    <col min="2" max="2" width="16" style="31" customWidth="1"/>
    <col min="3" max="3" width="9" style="31" bestFit="1" customWidth="1"/>
    <col min="4" max="4" width="13.375" style="31" bestFit="1" customWidth="1"/>
    <col min="5" max="5" width="11.5" style="31" bestFit="1" customWidth="1"/>
    <col min="6" max="6" width="12.625" style="31" bestFit="1" customWidth="1"/>
    <col min="7" max="7" width="13.625" style="31" bestFit="1" customWidth="1"/>
    <col min="8" max="8" width="11.5" style="31" bestFit="1" customWidth="1"/>
    <col min="9" max="9" width="11.75" style="31" bestFit="1" customWidth="1"/>
    <col min="10" max="10" width="13.125" style="31" bestFit="1" customWidth="1"/>
    <col min="11" max="11" width="13" style="31" bestFit="1" customWidth="1"/>
    <col min="12" max="13" width="11.5" style="31" bestFit="1" customWidth="1"/>
    <col min="14" max="14" width="13" style="31" bestFit="1" customWidth="1"/>
    <col min="15" max="15" width="14" style="31" bestFit="1" customWidth="1"/>
    <col min="16" max="16384" width="9" style="31"/>
  </cols>
  <sheetData>
    <row r="1" spans="1:16" ht="27.75" x14ac:dyDescent="0.65">
      <c r="A1" s="641" t="s">
        <v>0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95"/>
    </row>
    <row r="2" spans="1:16" ht="27.75" x14ac:dyDescent="0.65">
      <c r="A2" s="641" t="s">
        <v>141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95"/>
    </row>
    <row r="3" spans="1:16" ht="27.75" x14ac:dyDescent="0.65">
      <c r="A3" s="641" t="s">
        <v>463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95"/>
    </row>
    <row r="4" spans="1:16" ht="15.75" customHeight="1" x14ac:dyDescent="0.65">
      <c r="A4" s="72"/>
      <c r="B4" s="72"/>
      <c r="C4" s="72"/>
    </row>
    <row r="5" spans="1:16" s="193" customFormat="1" ht="56.25" x14ac:dyDescent="0.45">
      <c r="A5" s="192" t="s">
        <v>1</v>
      </c>
      <c r="B5" s="192" t="s">
        <v>2</v>
      </c>
      <c r="C5" s="192" t="s">
        <v>3</v>
      </c>
      <c r="D5" s="192" t="s">
        <v>468</v>
      </c>
      <c r="E5" s="192" t="s">
        <v>469</v>
      </c>
      <c r="F5" s="192" t="s">
        <v>464</v>
      </c>
      <c r="G5" s="192" t="s">
        <v>465</v>
      </c>
      <c r="H5" s="192" t="s">
        <v>470</v>
      </c>
      <c r="I5" s="192" t="s">
        <v>471</v>
      </c>
      <c r="J5" s="192" t="s">
        <v>472</v>
      </c>
      <c r="K5" s="192" t="s">
        <v>473</v>
      </c>
      <c r="L5" s="192" t="s">
        <v>466</v>
      </c>
      <c r="M5" s="192" t="s">
        <v>474</v>
      </c>
      <c r="N5" s="192" t="s">
        <v>467</v>
      </c>
      <c r="O5" s="192" t="s">
        <v>6</v>
      </c>
    </row>
    <row r="6" spans="1:16" s="193" customFormat="1" ht="18.75" x14ac:dyDescent="0.45">
      <c r="A6" s="194"/>
      <c r="B6" s="194"/>
      <c r="C6" s="194"/>
      <c r="D6" s="194" t="s">
        <v>475</v>
      </c>
      <c r="E6" s="194" t="s">
        <v>476</v>
      </c>
      <c r="F6" s="194" t="s">
        <v>477</v>
      </c>
      <c r="G6" s="194" t="s">
        <v>478</v>
      </c>
      <c r="H6" s="194" t="s">
        <v>479</v>
      </c>
      <c r="I6" s="194" t="s">
        <v>480</v>
      </c>
      <c r="J6" s="194" t="s">
        <v>481</v>
      </c>
      <c r="K6" s="194" t="s">
        <v>482</v>
      </c>
      <c r="L6" s="194" t="s">
        <v>483</v>
      </c>
      <c r="M6" s="194" t="s">
        <v>484</v>
      </c>
      <c r="N6" s="194" t="s">
        <v>485</v>
      </c>
      <c r="O6" s="194"/>
    </row>
    <row r="7" spans="1:16" ht="22.5" x14ac:dyDescent="0.55000000000000004">
      <c r="A7" s="55" t="s">
        <v>10</v>
      </c>
      <c r="B7" s="56" t="s">
        <v>195</v>
      </c>
      <c r="C7" s="195" t="s">
        <v>7</v>
      </c>
      <c r="D7" s="61">
        <v>2383920</v>
      </c>
      <c r="E7" s="58">
        <v>0</v>
      </c>
      <c r="F7" s="58">
        <v>0</v>
      </c>
      <c r="G7" s="58"/>
      <c r="H7" s="58"/>
      <c r="I7" s="58"/>
      <c r="J7" s="58"/>
      <c r="K7" s="59"/>
      <c r="L7" s="59"/>
      <c r="M7" s="59"/>
      <c r="N7" s="59"/>
      <c r="O7" s="196">
        <f>SUM(D7:N7)</f>
        <v>2383920</v>
      </c>
    </row>
    <row r="8" spans="1:16" ht="22.5" x14ac:dyDescent="0.55000000000000004">
      <c r="A8" s="55"/>
      <c r="B8" s="56" t="s">
        <v>12</v>
      </c>
      <c r="C8" s="195" t="s">
        <v>7</v>
      </c>
      <c r="D8" s="61">
        <v>5111724</v>
      </c>
      <c r="E8" s="58">
        <v>0</v>
      </c>
      <c r="F8" s="58">
        <v>2449080</v>
      </c>
      <c r="G8" s="58"/>
      <c r="H8" s="58"/>
      <c r="I8" s="58">
        <v>543600</v>
      </c>
      <c r="J8" s="58"/>
      <c r="K8" s="59">
        <v>1413175</v>
      </c>
      <c r="L8" s="59">
        <v>302640</v>
      </c>
      <c r="M8" s="59"/>
      <c r="N8" s="59"/>
      <c r="O8" s="196">
        <f t="shared" ref="O8:O17" si="0">SUM(D8:N8)</f>
        <v>9820219</v>
      </c>
    </row>
    <row r="9" spans="1:16" ht="22.5" x14ac:dyDescent="0.55000000000000004">
      <c r="A9" s="55" t="s">
        <v>19</v>
      </c>
      <c r="B9" s="56" t="s">
        <v>13</v>
      </c>
      <c r="C9" s="195" t="s">
        <v>7</v>
      </c>
      <c r="D9" s="58">
        <v>63840</v>
      </c>
      <c r="E9" s="58">
        <v>103320</v>
      </c>
      <c r="F9" s="58">
        <v>40100</v>
      </c>
      <c r="G9" s="58"/>
      <c r="H9" s="58"/>
      <c r="I9" s="58"/>
      <c r="J9" s="58"/>
      <c r="K9" s="59">
        <v>102800</v>
      </c>
      <c r="L9" s="59"/>
      <c r="M9" s="59"/>
      <c r="N9" s="59"/>
      <c r="O9" s="196">
        <f t="shared" si="0"/>
        <v>310060</v>
      </c>
    </row>
    <row r="10" spans="1:16" ht="22.5" x14ac:dyDescent="0.55000000000000004">
      <c r="A10" s="55"/>
      <c r="B10" s="56" t="s">
        <v>20</v>
      </c>
      <c r="C10" s="195" t="s">
        <v>7</v>
      </c>
      <c r="D10" s="58">
        <v>625667.51</v>
      </c>
      <c r="E10" s="58">
        <v>55250</v>
      </c>
      <c r="F10" s="61">
        <v>1042238</v>
      </c>
      <c r="G10" s="58">
        <v>484660</v>
      </c>
      <c r="H10" s="58">
        <v>323000</v>
      </c>
      <c r="I10" s="58">
        <v>147444</v>
      </c>
      <c r="J10" s="58">
        <v>219600</v>
      </c>
      <c r="K10" s="59">
        <v>39004</v>
      </c>
      <c r="L10" s="59">
        <v>145810</v>
      </c>
      <c r="M10" s="59"/>
      <c r="N10" s="59"/>
      <c r="O10" s="196">
        <f t="shared" si="0"/>
        <v>3082673.51</v>
      </c>
    </row>
    <row r="11" spans="1:16" ht="22.5" x14ac:dyDescent="0.55000000000000004">
      <c r="A11" s="55"/>
      <c r="B11" s="56" t="s">
        <v>14</v>
      </c>
      <c r="C11" s="195" t="s">
        <v>7</v>
      </c>
      <c r="D11" s="58">
        <v>353939</v>
      </c>
      <c r="E11" s="58">
        <v>4800</v>
      </c>
      <c r="F11" s="61">
        <v>1210386.98</v>
      </c>
      <c r="G11" s="58">
        <v>134500</v>
      </c>
      <c r="H11" s="58"/>
      <c r="I11" s="58">
        <v>8029</v>
      </c>
      <c r="J11" s="58">
        <v>50000</v>
      </c>
      <c r="K11" s="59">
        <v>256636</v>
      </c>
      <c r="L11" s="59">
        <v>4992</v>
      </c>
      <c r="M11" s="59">
        <v>168000</v>
      </c>
      <c r="N11" s="59"/>
      <c r="O11" s="196">
        <f t="shared" si="0"/>
        <v>2191282.98</v>
      </c>
    </row>
    <row r="12" spans="1:16" ht="22.5" x14ac:dyDescent="0.55000000000000004">
      <c r="A12" s="55"/>
      <c r="B12" s="56" t="s">
        <v>21</v>
      </c>
      <c r="C12" s="195" t="s">
        <v>7</v>
      </c>
      <c r="D12" s="58">
        <v>218073.75</v>
      </c>
      <c r="E12" s="58">
        <v>0</v>
      </c>
      <c r="F12" s="58">
        <v>23378.94</v>
      </c>
      <c r="G12" s="58">
        <v>0</v>
      </c>
      <c r="H12" s="58"/>
      <c r="I12" s="58"/>
      <c r="J12" s="58"/>
      <c r="K12" s="59"/>
      <c r="L12" s="59"/>
      <c r="M12" s="59">
        <v>422906.42</v>
      </c>
      <c r="N12" s="59"/>
      <c r="O12" s="196">
        <f t="shared" si="0"/>
        <v>664359.11</v>
      </c>
    </row>
    <row r="13" spans="1:16" ht="22.5" x14ac:dyDescent="0.55000000000000004">
      <c r="A13" s="55" t="s">
        <v>15</v>
      </c>
      <c r="B13" s="56" t="s">
        <v>16</v>
      </c>
      <c r="C13" s="195" t="s">
        <v>7</v>
      </c>
      <c r="D13" s="58">
        <v>116200</v>
      </c>
      <c r="E13" s="58">
        <v>0</v>
      </c>
      <c r="F13" s="58">
        <v>3500</v>
      </c>
      <c r="G13" s="58">
        <v>30700</v>
      </c>
      <c r="H13" s="58"/>
      <c r="I13" s="58"/>
      <c r="J13" s="58"/>
      <c r="K13" s="59">
        <v>57500</v>
      </c>
      <c r="L13" s="59">
        <v>40100</v>
      </c>
      <c r="M13" s="59"/>
      <c r="N13" s="59"/>
      <c r="O13" s="196">
        <f t="shared" si="0"/>
        <v>248000</v>
      </c>
    </row>
    <row r="14" spans="1:16" ht="22.5" x14ac:dyDescent="0.55000000000000004">
      <c r="A14" s="55"/>
      <c r="B14" s="56" t="s">
        <v>17</v>
      </c>
      <c r="C14" s="195" t="s">
        <v>7</v>
      </c>
      <c r="D14" s="58">
        <v>0</v>
      </c>
      <c r="E14" s="58">
        <v>0</v>
      </c>
      <c r="F14" s="58">
        <v>118000</v>
      </c>
      <c r="G14" s="58">
        <v>0</v>
      </c>
      <c r="H14" s="58"/>
      <c r="I14" s="58"/>
      <c r="J14" s="58"/>
      <c r="K14" s="62">
        <v>2904000</v>
      </c>
      <c r="L14" s="59">
        <v>24000</v>
      </c>
      <c r="M14" s="59"/>
      <c r="N14" s="59"/>
      <c r="O14" s="196">
        <f t="shared" si="0"/>
        <v>3046000</v>
      </c>
    </row>
    <row r="15" spans="1:16" ht="22.5" x14ac:dyDescent="0.55000000000000004">
      <c r="A15" s="55" t="s">
        <v>18</v>
      </c>
      <c r="B15" s="56" t="s">
        <v>18</v>
      </c>
      <c r="C15" s="195" t="s">
        <v>7</v>
      </c>
      <c r="D15" s="58">
        <v>10000</v>
      </c>
      <c r="E15" s="58">
        <v>0</v>
      </c>
      <c r="F15" s="58">
        <v>0</v>
      </c>
      <c r="G15" s="58">
        <v>0</v>
      </c>
      <c r="H15" s="58"/>
      <c r="I15" s="58"/>
      <c r="J15" s="58"/>
      <c r="K15" s="59"/>
      <c r="L15" s="59"/>
      <c r="M15" s="59"/>
      <c r="N15" s="59"/>
      <c r="O15" s="196">
        <f t="shared" si="0"/>
        <v>10000</v>
      </c>
    </row>
    <row r="16" spans="1:16" s="197" customFormat="1" ht="22.5" x14ac:dyDescent="0.55000000000000004">
      <c r="A16" s="55" t="s">
        <v>8</v>
      </c>
      <c r="B16" s="56" t="s">
        <v>8</v>
      </c>
      <c r="C16" s="195" t="s">
        <v>7</v>
      </c>
      <c r="D16" s="58">
        <v>0</v>
      </c>
      <c r="E16" s="58">
        <v>0</v>
      </c>
      <c r="F16" s="57">
        <v>2245000</v>
      </c>
      <c r="G16" s="58">
        <v>220000</v>
      </c>
      <c r="H16" s="58">
        <v>567389.27</v>
      </c>
      <c r="I16" s="58">
        <v>5000</v>
      </c>
      <c r="J16" s="58"/>
      <c r="K16" s="59"/>
      <c r="L16" s="59"/>
      <c r="M16" s="59"/>
      <c r="N16" s="59"/>
      <c r="O16" s="196">
        <f t="shared" si="0"/>
        <v>3037389.27</v>
      </c>
    </row>
    <row r="17" spans="1:15" s="197" customFormat="1" ht="22.5" x14ac:dyDescent="0.55000000000000004">
      <c r="A17" s="198" t="s">
        <v>5</v>
      </c>
      <c r="B17" s="199" t="s">
        <v>5</v>
      </c>
      <c r="C17" s="200" t="s">
        <v>7</v>
      </c>
      <c r="D17" s="201">
        <v>0</v>
      </c>
      <c r="E17" s="201">
        <v>0</v>
      </c>
      <c r="F17" s="201">
        <v>0</v>
      </c>
      <c r="G17" s="201"/>
      <c r="H17" s="201"/>
      <c r="I17" s="201"/>
      <c r="J17" s="201"/>
      <c r="K17" s="201"/>
      <c r="L17" s="201"/>
      <c r="M17" s="201"/>
      <c r="N17" s="201">
        <v>9125690</v>
      </c>
      <c r="O17" s="196">
        <f t="shared" si="0"/>
        <v>9125690</v>
      </c>
    </row>
    <row r="18" spans="1:15" ht="22.5" x14ac:dyDescent="0.55000000000000004">
      <c r="A18" s="55"/>
      <c r="B18" s="56"/>
      <c r="C18" s="55"/>
      <c r="D18" s="63"/>
      <c r="E18" s="63"/>
      <c r="F18" s="63"/>
      <c r="G18" s="63"/>
      <c r="H18" s="63"/>
      <c r="I18" s="63"/>
      <c r="J18" s="64"/>
      <c r="K18" s="65"/>
      <c r="L18" s="65"/>
      <c r="M18" s="65"/>
      <c r="N18" s="65"/>
      <c r="O18" s="65"/>
    </row>
    <row r="19" spans="1:15" s="94" customFormat="1" ht="22.5" x14ac:dyDescent="0.55000000000000004">
      <c r="A19" s="66"/>
      <c r="B19" s="67"/>
      <c r="C19" s="66"/>
      <c r="D19" s="68">
        <f>SUM(D7:D18)</f>
        <v>8883364.2599999998</v>
      </c>
      <c r="E19" s="68">
        <f t="shared" ref="E19:M19" si="1">SUM(E7:E18)</f>
        <v>163370</v>
      </c>
      <c r="F19" s="68">
        <f t="shared" si="1"/>
        <v>7131683.9200000009</v>
      </c>
      <c r="G19" s="68">
        <f t="shared" si="1"/>
        <v>869860</v>
      </c>
      <c r="H19" s="68">
        <f t="shared" si="1"/>
        <v>890389.27</v>
      </c>
      <c r="I19" s="68">
        <f t="shared" si="1"/>
        <v>704073</v>
      </c>
      <c r="J19" s="68">
        <f t="shared" si="1"/>
        <v>269600</v>
      </c>
      <c r="K19" s="69">
        <f t="shared" si="1"/>
        <v>4773115</v>
      </c>
      <c r="L19" s="69">
        <f t="shared" si="1"/>
        <v>517542</v>
      </c>
      <c r="M19" s="69">
        <f t="shared" si="1"/>
        <v>590906.41999999993</v>
      </c>
      <c r="N19" s="69">
        <f>SUM(N7:N18)</f>
        <v>9125690</v>
      </c>
      <c r="O19" s="69">
        <f>SUM(O7:O18)</f>
        <v>33919593.869999997</v>
      </c>
    </row>
    <row r="21" spans="1:15" ht="24.75" x14ac:dyDescent="0.6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3">
    <mergeCell ref="A1:O1"/>
    <mergeCell ref="A2:O2"/>
    <mergeCell ref="A3:O3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73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5"/>
  <sheetViews>
    <sheetView workbookViewId="0">
      <selection activeCell="H21" sqref="H21"/>
    </sheetView>
  </sheetViews>
  <sheetFormatPr defaultRowHeight="22.5" x14ac:dyDescent="0.55000000000000004"/>
  <cols>
    <col min="1" max="1" width="9.375" style="52" customWidth="1"/>
    <col min="2" max="2" width="16.625" style="52" customWidth="1"/>
    <col min="3" max="6" width="11.625" style="52" customWidth="1"/>
    <col min="7" max="10" width="9" style="52" customWidth="1"/>
    <col min="11" max="11" width="13.625" style="52" bestFit="1" customWidth="1"/>
    <col min="12" max="12" width="9" style="52" customWidth="1"/>
    <col min="13" max="13" width="11.625" style="52" bestFit="1" customWidth="1"/>
    <col min="14" max="14" width="8.125" style="52" customWidth="1"/>
    <col min="15" max="15" width="13.625" style="54" bestFit="1" customWidth="1"/>
    <col min="16" max="16384" width="9" style="52"/>
  </cols>
  <sheetData>
    <row r="1" spans="1:16" ht="24.75" x14ac:dyDescent="0.6">
      <c r="A1" s="641" t="s">
        <v>0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50"/>
    </row>
    <row r="2" spans="1:16" ht="24.75" x14ac:dyDescent="0.6">
      <c r="A2" s="641" t="s">
        <v>149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50"/>
    </row>
    <row r="3" spans="1:16" ht="24.75" x14ac:dyDescent="0.6">
      <c r="A3" s="678" t="s">
        <v>463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50"/>
    </row>
    <row r="4" spans="1:16" ht="24.75" x14ac:dyDescent="0.6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0"/>
    </row>
    <row r="5" spans="1:16" s="193" customFormat="1" ht="61.5" customHeight="1" x14ac:dyDescent="0.45">
      <c r="A5" s="192" t="s">
        <v>1</v>
      </c>
      <c r="B5" s="192" t="s">
        <v>2</v>
      </c>
      <c r="C5" s="192" t="s">
        <v>3</v>
      </c>
      <c r="D5" s="192" t="s">
        <v>468</v>
      </c>
      <c r="E5" s="192" t="s">
        <v>469</v>
      </c>
      <c r="F5" s="192" t="s">
        <v>464</v>
      </c>
      <c r="G5" s="192" t="s">
        <v>465</v>
      </c>
      <c r="H5" s="192" t="s">
        <v>470</v>
      </c>
      <c r="I5" s="192" t="s">
        <v>471</v>
      </c>
      <c r="J5" s="192" t="s">
        <v>472</v>
      </c>
      <c r="K5" s="192" t="s">
        <v>473</v>
      </c>
      <c r="L5" s="192" t="s">
        <v>466</v>
      </c>
      <c r="M5" s="192" t="s">
        <v>474</v>
      </c>
      <c r="N5" s="192" t="s">
        <v>467</v>
      </c>
      <c r="O5" s="192" t="s">
        <v>6</v>
      </c>
    </row>
    <row r="6" spans="1:16" s="193" customFormat="1" ht="18.75" x14ac:dyDescent="0.45">
      <c r="A6" s="194"/>
      <c r="B6" s="194"/>
      <c r="C6" s="194"/>
      <c r="D6" s="194" t="s">
        <v>475</v>
      </c>
      <c r="E6" s="194" t="s">
        <v>476</v>
      </c>
      <c r="F6" s="194" t="s">
        <v>477</v>
      </c>
      <c r="G6" s="194" t="s">
        <v>478</v>
      </c>
      <c r="H6" s="194" t="s">
        <v>479</v>
      </c>
      <c r="I6" s="194" t="s">
        <v>480</v>
      </c>
      <c r="J6" s="194" t="s">
        <v>481</v>
      </c>
      <c r="K6" s="194" t="s">
        <v>482</v>
      </c>
      <c r="L6" s="194" t="s">
        <v>483</v>
      </c>
      <c r="M6" s="194" t="s">
        <v>484</v>
      </c>
      <c r="N6" s="194" t="s">
        <v>485</v>
      </c>
      <c r="O6" s="194"/>
    </row>
    <row r="7" spans="1:16" x14ac:dyDescent="0.55000000000000004">
      <c r="A7" s="55" t="s">
        <v>10</v>
      </c>
      <c r="B7" s="56" t="s">
        <v>195</v>
      </c>
      <c r="C7" s="57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9">
        <v>0</v>
      </c>
      <c r="L7" s="59">
        <v>0</v>
      </c>
      <c r="M7" s="59">
        <v>0</v>
      </c>
      <c r="N7" s="59">
        <v>0</v>
      </c>
      <c r="O7" s="60">
        <f>C7+D7+E7+F7+G7+H7+I7+J7+K7+L7+M7+N7</f>
        <v>0</v>
      </c>
    </row>
    <row r="8" spans="1:16" x14ac:dyDescent="0.55000000000000004">
      <c r="A8" s="55"/>
      <c r="B8" s="56" t="s">
        <v>12</v>
      </c>
      <c r="C8" s="61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62">
        <v>0</v>
      </c>
      <c r="L8" s="59">
        <v>0</v>
      </c>
      <c r="M8" s="59">
        <v>0</v>
      </c>
      <c r="N8" s="59">
        <v>0</v>
      </c>
      <c r="O8" s="60">
        <f t="shared" ref="O8:O18" si="0">C8+D8+E8+F8+G8+H8+I8+J8+K8+L8+M8+N8</f>
        <v>0</v>
      </c>
    </row>
    <row r="9" spans="1:16" x14ac:dyDescent="0.55000000000000004">
      <c r="A9" s="55" t="s">
        <v>19</v>
      </c>
      <c r="B9" s="56" t="s">
        <v>13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9">
        <v>0</v>
      </c>
      <c r="L9" s="59">
        <v>0</v>
      </c>
      <c r="M9" s="59">
        <v>0</v>
      </c>
      <c r="N9" s="59">
        <v>0</v>
      </c>
      <c r="O9" s="60">
        <f t="shared" si="0"/>
        <v>0</v>
      </c>
    </row>
    <row r="10" spans="1:16" x14ac:dyDescent="0.55000000000000004">
      <c r="A10" s="55"/>
      <c r="B10" s="56" t="s">
        <v>20</v>
      </c>
      <c r="C10" s="58">
        <v>0</v>
      </c>
      <c r="D10" s="58">
        <v>0</v>
      </c>
      <c r="E10" s="57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9">
        <v>0</v>
      </c>
      <c r="L10" s="59">
        <v>0</v>
      </c>
      <c r="M10" s="59">
        <v>0</v>
      </c>
      <c r="N10" s="59">
        <v>0</v>
      </c>
      <c r="O10" s="60">
        <f t="shared" si="0"/>
        <v>0</v>
      </c>
    </row>
    <row r="11" spans="1:16" x14ac:dyDescent="0.55000000000000004">
      <c r="A11" s="55"/>
      <c r="B11" s="56" t="s">
        <v>14</v>
      </c>
      <c r="C11" s="58">
        <v>0</v>
      </c>
      <c r="D11" s="58">
        <v>0</v>
      </c>
      <c r="E11" s="61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9">
        <v>0</v>
      </c>
      <c r="L11" s="59">
        <v>0</v>
      </c>
      <c r="M11" s="59">
        <v>0</v>
      </c>
      <c r="N11" s="59">
        <v>0</v>
      </c>
      <c r="O11" s="60">
        <f t="shared" si="0"/>
        <v>0</v>
      </c>
    </row>
    <row r="12" spans="1:16" x14ac:dyDescent="0.55000000000000004">
      <c r="A12" s="55"/>
      <c r="B12" s="56" t="s">
        <v>21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9">
        <v>0</v>
      </c>
      <c r="L12" s="59">
        <v>0</v>
      </c>
      <c r="M12" s="59">
        <v>0</v>
      </c>
      <c r="N12" s="59">
        <v>0</v>
      </c>
      <c r="O12" s="60">
        <f t="shared" si="0"/>
        <v>0</v>
      </c>
    </row>
    <row r="13" spans="1:16" x14ac:dyDescent="0.55000000000000004">
      <c r="A13" s="55" t="s">
        <v>15</v>
      </c>
      <c r="B13" s="56" t="s">
        <v>16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9">
        <v>0</v>
      </c>
      <c r="L13" s="59">
        <v>0</v>
      </c>
      <c r="M13" s="59">
        <v>0</v>
      </c>
      <c r="N13" s="59">
        <v>0</v>
      </c>
      <c r="O13" s="60">
        <f t="shared" si="0"/>
        <v>0</v>
      </c>
    </row>
    <row r="14" spans="1:16" x14ac:dyDescent="0.55000000000000004">
      <c r="A14" s="55"/>
      <c r="B14" s="56" t="s">
        <v>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62">
        <v>5374000</v>
      </c>
      <c r="L14" s="59">
        <v>0</v>
      </c>
      <c r="M14" s="59">
        <v>276000</v>
      </c>
      <c r="N14" s="59">
        <v>0</v>
      </c>
      <c r="O14" s="60">
        <f t="shared" si="0"/>
        <v>5650000</v>
      </c>
    </row>
    <row r="15" spans="1:16" x14ac:dyDescent="0.55000000000000004">
      <c r="A15" s="55" t="s">
        <v>18</v>
      </c>
      <c r="B15" s="56" t="s">
        <v>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9">
        <v>0</v>
      </c>
      <c r="L15" s="59">
        <v>0</v>
      </c>
      <c r="M15" s="59">
        <v>0</v>
      </c>
      <c r="N15" s="59">
        <v>0</v>
      </c>
      <c r="O15" s="60">
        <f t="shared" si="0"/>
        <v>0</v>
      </c>
    </row>
    <row r="16" spans="1:16" x14ac:dyDescent="0.55000000000000004">
      <c r="A16" s="55" t="s">
        <v>8</v>
      </c>
      <c r="B16" s="56" t="s">
        <v>8</v>
      </c>
      <c r="C16" s="58">
        <v>0</v>
      </c>
      <c r="D16" s="58">
        <v>0</v>
      </c>
      <c r="E16" s="57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9">
        <v>0</v>
      </c>
      <c r="L16" s="59">
        <v>0</v>
      </c>
      <c r="M16" s="59">
        <v>0</v>
      </c>
      <c r="N16" s="59">
        <v>0</v>
      </c>
      <c r="O16" s="60">
        <f t="shared" si="0"/>
        <v>0</v>
      </c>
    </row>
    <row r="17" spans="1:15" s="56" customFormat="1" x14ac:dyDescent="0.55000000000000004">
      <c r="A17" s="198" t="s">
        <v>5</v>
      </c>
      <c r="B17" s="199" t="s">
        <v>5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  <c r="L17" s="201">
        <v>0</v>
      </c>
      <c r="M17" s="201">
        <v>0</v>
      </c>
      <c r="N17" s="202">
        <v>0</v>
      </c>
      <c r="O17" s="203">
        <f>N17</f>
        <v>0</v>
      </c>
    </row>
    <row r="18" spans="1:15" x14ac:dyDescent="0.55000000000000004">
      <c r="A18" s="55"/>
      <c r="B18" s="56"/>
      <c r="C18" s="63"/>
      <c r="D18" s="63"/>
      <c r="E18" s="63"/>
      <c r="F18" s="63"/>
      <c r="G18" s="63"/>
      <c r="H18" s="63"/>
      <c r="I18" s="63"/>
      <c r="J18" s="64"/>
      <c r="K18" s="65"/>
      <c r="L18" s="65"/>
      <c r="M18" s="65"/>
      <c r="N18" s="65"/>
      <c r="O18" s="60">
        <f t="shared" si="0"/>
        <v>0</v>
      </c>
    </row>
    <row r="19" spans="1:15" s="54" customFormat="1" x14ac:dyDescent="0.55000000000000004">
      <c r="A19" s="66"/>
      <c r="B19" s="67"/>
      <c r="C19" s="68">
        <f>SUM(C7:C18)</f>
        <v>0</v>
      </c>
      <c r="D19" s="68">
        <f t="shared" ref="D19:M19" si="1">SUM(D7:D18)</f>
        <v>0</v>
      </c>
      <c r="E19" s="68">
        <f t="shared" si="1"/>
        <v>0</v>
      </c>
      <c r="F19" s="68">
        <f t="shared" si="1"/>
        <v>0</v>
      </c>
      <c r="G19" s="68">
        <f t="shared" si="1"/>
        <v>0</v>
      </c>
      <c r="H19" s="68">
        <f t="shared" si="1"/>
        <v>0</v>
      </c>
      <c r="I19" s="68">
        <f t="shared" si="1"/>
        <v>0</v>
      </c>
      <c r="J19" s="68">
        <f t="shared" si="1"/>
        <v>0</v>
      </c>
      <c r="K19" s="69">
        <f t="shared" si="1"/>
        <v>5374000</v>
      </c>
      <c r="L19" s="69">
        <f t="shared" si="1"/>
        <v>0</v>
      </c>
      <c r="M19" s="69">
        <f t="shared" si="1"/>
        <v>276000</v>
      </c>
      <c r="N19" s="69">
        <f>SUM(N7:N18)</f>
        <v>0</v>
      </c>
      <c r="O19" s="69">
        <f>SUM(O7:O18)</f>
        <v>5650000</v>
      </c>
    </row>
    <row r="22" spans="1:15" x14ac:dyDescent="0.55000000000000004">
      <c r="F22" s="52" t="s">
        <v>9</v>
      </c>
    </row>
    <row r="27" spans="1:15" ht="24.75" x14ac:dyDescent="0.6">
      <c r="A27" s="641" t="s">
        <v>0</v>
      </c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</row>
    <row r="28" spans="1:15" ht="24.75" x14ac:dyDescent="0.6">
      <c r="A28" s="641" t="s">
        <v>257</v>
      </c>
      <c r="B28" s="641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</row>
    <row r="29" spans="1:15" ht="24.75" x14ac:dyDescent="0.6">
      <c r="A29" s="677" t="s">
        <v>463</v>
      </c>
      <c r="B29" s="677"/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</row>
    <row r="30" spans="1:15" ht="24.75" x14ac:dyDescent="0.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s="193" customFormat="1" ht="61.5" customHeight="1" x14ac:dyDescent="0.45">
      <c r="A31" s="192" t="s">
        <v>1</v>
      </c>
      <c r="B31" s="192" t="s">
        <v>2</v>
      </c>
      <c r="C31" s="192" t="s">
        <v>3</v>
      </c>
      <c r="D31" s="192" t="s">
        <v>468</v>
      </c>
      <c r="E31" s="192" t="s">
        <v>469</v>
      </c>
      <c r="F31" s="192" t="s">
        <v>464</v>
      </c>
      <c r="G31" s="192" t="s">
        <v>465</v>
      </c>
      <c r="H31" s="192" t="s">
        <v>470</v>
      </c>
      <c r="I31" s="192" t="s">
        <v>471</v>
      </c>
      <c r="J31" s="192" t="s">
        <v>472</v>
      </c>
      <c r="K31" s="192" t="s">
        <v>473</v>
      </c>
      <c r="L31" s="192" t="s">
        <v>466</v>
      </c>
      <c r="M31" s="192" t="s">
        <v>474</v>
      </c>
      <c r="N31" s="192" t="s">
        <v>467</v>
      </c>
      <c r="O31" s="192" t="s">
        <v>6</v>
      </c>
    </row>
    <row r="32" spans="1:15" s="193" customFormat="1" ht="18.75" x14ac:dyDescent="0.45">
      <c r="A32" s="194"/>
      <c r="B32" s="194"/>
      <c r="C32" s="194"/>
      <c r="D32" s="194" t="s">
        <v>475</v>
      </c>
      <c r="E32" s="194" t="s">
        <v>476</v>
      </c>
      <c r="F32" s="194" t="s">
        <v>477</v>
      </c>
      <c r="G32" s="194" t="s">
        <v>478</v>
      </c>
      <c r="H32" s="194" t="s">
        <v>479</v>
      </c>
      <c r="I32" s="194" t="s">
        <v>480</v>
      </c>
      <c r="J32" s="194" t="s">
        <v>481</v>
      </c>
      <c r="K32" s="194" t="s">
        <v>482</v>
      </c>
      <c r="L32" s="194" t="s">
        <v>483</v>
      </c>
      <c r="M32" s="194" t="s">
        <v>484</v>
      </c>
      <c r="N32" s="194" t="s">
        <v>485</v>
      </c>
      <c r="O32" s="194"/>
    </row>
    <row r="33" spans="1:15" x14ac:dyDescent="0.55000000000000004">
      <c r="A33" s="55" t="s">
        <v>10</v>
      </c>
      <c r="B33" s="56" t="s">
        <v>195</v>
      </c>
      <c r="C33" s="57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9">
        <v>0</v>
      </c>
      <c r="L33" s="59">
        <v>0</v>
      </c>
      <c r="M33" s="59">
        <v>0</v>
      </c>
      <c r="N33" s="59">
        <v>0</v>
      </c>
      <c r="O33" s="60">
        <f>C33+D33+E33+F33+G33+H33+I33+J33+K33+L33+M33+N33</f>
        <v>0</v>
      </c>
    </row>
    <row r="34" spans="1:15" x14ac:dyDescent="0.55000000000000004">
      <c r="A34" s="55"/>
      <c r="B34" s="56" t="s">
        <v>12</v>
      </c>
      <c r="C34" s="61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62">
        <v>0</v>
      </c>
      <c r="L34" s="59">
        <v>0</v>
      </c>
      <c r="M34" s="59">
        <v>0</v>
      </c>
      <c r="N34" s="59">
        <v>0</v>
      </c>
      <c r="O34" s="60">
        <f t="shared" ref="O34:O42" si="2">C34+D34+E34+F34+G34+H34+I34+J34+K34+L34+M34+N34</f>
        <v>0</v>
      </c>
    </row>
    <row r="35" spans="1:15" x14ac:dyDescent="0.55000000000000004">
      <c r="A35" s="55" t="s">
        <v>19</v>
      </c>
      <c r="B35" s="56" t="s">
        <v>13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9">
        <v>0</v>
      </c>
      <c r="L35" s="59">
        <v>0</v>
      </c>
      <c r="M35" s="59">
        <v>0</v>
      </c>
      <c r="N35" s="59">
        <v>0</v>
      </c>
      <c r="O35" s="60">
        <f t="shared" si="2"/>
        <v>0</v>
      </c>
    </row>
    <row r="36" spans="1:15" x14ac:dyDescent="0.55000000000000004">
      <c r="A36" s="55"/>
      <c r="B36" s="56" t="s">
        <v>20</v>
      </c>
      <c r="C36" s="58">
        <v>0</v>
      </c>
      <c r="D36" s="58">
        <v>0</v>
      </c>
      <c r="E36" s="57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9">
        <v>0</v>
      </c>
      <c r="L36" s="59">
        <v>0</v>
      </c>
      <c r="M36" s="59">
        <v>0</v>
      </c>
      <c r="N36" s="59">
        <v>0</v>
      </c>
      <c r="O36" s="60">
        <f t="shared" si="2"/>
        <v>0</v>
      </c>
    </row>
    <row r="37" spans="1:15" x14ac:dyDescent="0.55000000000000004">
      <c r="A37" s="55"/>
      <c r="B37" s="56" t="s">
        <v>14</v>
      </c>
      <c r="C37" s="58">
        <v>0</v>
      </c>
      <c r="D37" s="58">
        <v>0</v>
      </c>
      <c r="E37" s="61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9">
        <v>0</v>
      </c>
      <c r="L37" s="59">
        <v>0</v>
      </c>
      <c r="M37" s="59">
        <v>0</v>
      </c>
      <c r="N37" s="59">
        <v>0</v>
      </c>
      <c r="O37" s="60">
        <f t="shared" si="2"/>
        <v>0</v>
      </c>
    </row>
    <row r="38" spans="1:15" x14ac:dyDescent="0.55000000000000004">
      <c r="A38" s="55"/>
      <c r="B38" s="56" t="s">
        <v>21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9">
        <v>0</v>
      </c>
      <c r="L38" s="59">
        <v>0</v>
      </c>
      <c r="M38" s="59">
        <v>0</v>
      </c>
      <c r="N38" s="59">
        <v>0</v>
      </c>
      <c r="O38" s="60">
        <f t="shared" si="2"/>
        <v>0</v>
      </c>
    </row>
    <row r="39" spans="1:15" x14ac:dyDescent="0.55000000000000004">
      <c r="A39" s="55" t="s">
        <v>15</v>
      </c>
      <c r="B39" s="56" t="s">
        <v>16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9">
        <v>0</v>
      </c>
      <c r="L39" s="59">
        <v>0</v>
      </c>
      <c r="M39" s="59">
        <v>0</v>
      </c>
      <c r="N39" s="59">
        <v>0</v>
      </c>
      <c r="O39" s="60">
        <f t="shared" si="2"/>
        <v>0</v>
      </c>
    </row>
    <row r="40" spans="1:15" x14ac:dyDescent="0.55000000000000004">
      <c r="A40" s="55"/>
      <c r="B40" s="56" t="s">
        <v>17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62">
        <v>0</v>
      </c>
      <c r="L40" s="59">
        <v>0</v>
      </c>
      <c r="M40" s="59">
        <v>0</v>
      </c>
      <c r="N40" s="59">
        <v>0</v>
      </c>
      <c r="O40" s="60">
        <f t="shared" si="2"/>
        <v>0</v>
      </c>
    </row>
    <row r="41" spans="1:15" x14ac:dyDescent="0.55000000000000004">
      <c r="A41" s="55" t="s">
        <v>18</v>
      </c>
      <c r="B41" s="56" t="s">
        <v>18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9">
        <v>0</v>
      </c>
      <c r="L41" s="59">
        <v>0</v>
      </c>
      <c r="M41" s="59">
        <v>0</v>
      </c>
      <c r="N41" s="59">
        <v>0</v>
      </c>
      <c r="O41" s="60">
        <f t="shared" si="2"/>
        <v>0</v>
      </c>
    </row>
    <row r="42" spans="1:15" x14ac:dyDescent="0.55000000000000004">
      <c r="A42" s="55" t="s">
        <v>8</v>
      </c>
      <c r="B42" s="56" t="s">
        <v>8</v>
      </c>
      <c r="C42" s="58">
        <v>0</v>
      </c>
      <c r="D42" s="58">
        <v>0</v>
      </c>
      <c r="E42" s="57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9">
        <v>0</v>
      </c>
      <c r="L42" s="59">
        <v>0</v>
      </c>
      <c r="M42" s="59">
        <v>0</v>
      </c>
      <c r="N42" s="59">
        <v>0</v>
      </c>
      <c r="O42" s="60">
        <f t="shared" si="2"/>
        <v>0</v>
      </c>
    </row>
    <row r="43" spans="1:15" s="56" customFormat="1" x14ac:dyDescent="0.55000000000000004">
      <c r="A43" s="198" t="s">
        <v>5</v>
      </c>
      <c r="B43" s="199" t="s">
        <v>5</v>
      </c>
      <c r="C43" s="201">
        <v>0</v>
      </c>
      <c r="D43" s="201">
        <v>0</v>
      </c>
      <c r="E43" s="201"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2">
        <v>0</v>
      </c>
      <c r="O43" s="203">
        <f>N43</f>
        <v>0</v>
      </c>
    </row>
    <row r="44" spans="1:15" x14ac:dyDescent="0.55000000000000004">
      <c r="A44" s="55"/>
      <c r="B44" s="56"/>
      <c r="C44" s="63"/>
      <c r="D44" s="63"/>
      <c r="E44" s="63"/>
      <c r="F44" s="63"/>
      <c r="G44" s="63"/>
      <c r="H44" s="63"/>
      <c r="I44" s="63"/>
      <c r="J44" s="64"/>
      <c r="K44" s="65"/>
      <c r="L44" s="65"/>
      <c r="M44" s="65"/>
      <c r="N44" s="65"/>
      <c r="O44" s="60">
        <f t="shared" ref="O44" si="3">C44+D44+E44+F44+G44+H44+I44+J44+K44+L44+M44+N44</f>
        <v>0</v>
      </c>
    </row>
    <row r="45" spans="1:15" s="54" customFormat="1" x14ac:dyDescent="0.55000000000000004">
      <c r="A45" s="66"/>
      <c r="B45" s="67"/>
      <c r="C45" s="68">
        <f>SUM(C33:C44)</f>
        <v>0</v>
      </c>
      <c r="D45" s="68">
        <f t="shared" ref="D45:M45" si="4">SUM(D33:D44)</f>
        <v>0</v>
      </c>
      <c r="E45" s="68">
        <f t="shared" si="4"/>
        <v>0</v>
      </c>
      <c r="F45" s="68">
        <f t="shared" si="4"/>
        <v>0</v>
      </c>
      <c r="G45" s="68">
        <f t="shared" si="4"/>
        <v>0</v>
      </c>
      <c r="H45" s="68">
        <f t="shared" si="4"/>
        <v>0</v>
      </c>
      <c r="I45" s="68">
        <f t="shared" si="4"/>
        <v>0</v>
      </c>
      <c r="J45" s="68">
        <f t="shared" si="4"/>
        <v>0</v>
      </c>
      <c r="K45" s="69">
        <f t="shared" si="4"/>
        <v>0</v>
      </c>
      <c r="L45" s="69">
        <f t="shared" si="4"/>
        <v>0</v>
      </c>
      <c r="M45" s="69">
        <f t="shared" si="4"/>
        <v>0</v>
      </c>
      <c r="N45" s="69">
        <f>SUM(N33:N44)</f>
        <v>0</v>
      </c>
      <c r="O45" s="69">
        <f>SUM(O33:O44)</f>
        <v>0</v>
      </c>
    </row>
  </sheetData>
  <mergeCells count="6">
    <mergeCell ref="A27:O27"/>
    <mergeCell ref="A28:O28"/>
    <mergeCell ref="A29:O29"/>
    <mergeCell ref="A1:O1"/>
    <mergeCell ref="A2:O2"/>
    <mergeCell ref="A3:O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8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B1" workbookViewId="0">
      <selection activeCell="F12" sqref="F12"/>
    </sheetView>
  </sheetViews>
  <sheetFormatPr defaultColWidth="16.875" defaultRowHeight="24.75" x14ac:dyDescent="0.6"/>
  <cols>
    <col min="1" max="1" width="3.5" style="36" customWidth="1"/>
    <col min="2" max="2" width="4.5" style="32" customWidth="1"/>
    <col min="3" max="3" width="8.5" style="32" customWidth="1"/>
    <col min="4" max="4" width="18" style="32" customWidth="1"/>
    <col min="5" max="5" width="18.5" style="32" customWidth="1"/>
    <col min="6" max="6" width="15.25" style="38" customWidth="1"/>
    <col min="7" max="7" width="3.125" style="38" customWidth="1"/>
    <col min="8" max="8" width="15.25" style="38" customWidth="1"/>
    <col min="9" max="11" width="12" style="32" customWidth="1"/>
    <col min="12" max="12" width="14.125" style="38" customWidth="1"/>
    <col min="13" max="13" width="12.375" style="32" bestFit="1" customWidth="1"/>
    <col min="14" max="14" width="15" style="32" bestFit="1" customWidth="1"/>
    <col min="15" max="15" width="15.25" style="32" bestFit="1" customWidth="1"/>
    <col min="16" max="16384" width="16.875" style="32"/>
  </cols>
  <sheetData>
    <row r="1" spans="1:15" x14ac:dyDescent="0.6">
      <c r="A1" s="641" t="s">
        <v>0</v>
      </c>
      <c r="B1" s="641"/>
      <c r="C1" s="641"/>
      <c r="D1" s="641"/>
      <c r="E1" s="641"/>
      <c r="F1" s="641"/>
      <c r="G1" s="641"/>
      <c r="H1" s="641"/>
      <c r="I1" s="641" t="s">
        <v>0</v>
      </c>
      <c r="J1" s="641"/>
      <c r="K1" s="641"/>
      <c r="L1" s="641"/>
      <c r="M1" s="641"/>
      <c r="N1" s="641"/>
      <c r="O1" s="50"/>
    </row>
    <row r="2" spans="1:15" x14ac:dyDescent="0.6">
      <c r="A2" s="641" t="s">
        <v>349</v>
      </c>
      <c r="B2" s="641"/>
      <c r="C2" s="641"/>
      <c r="D2" s="641"/>
      <c r="E2" s="641"/>
      <c r="F2" s="641"/>
      <c r="G2" s="641"/>
      <c r="H2" s="641"/>
      <c r="I2" s="641" t="s">
        <v>349</v>
      </c>
      <c r="J2" s="641"/>
      <c r="K2" s="641"/>
      <c r="L2" s="641"/>
      <c r="M2" s="641"/>
      <c r="N2" s="641"/>
      <c r="O2" s="50"/>
    </row>
    <row r="3" spans="1:15" x14ac:dyDescent="0.6">
      <c r="A3" s="641" t="s">
        <v>531</v>
      </c>
      <c r="B3" s="641"/>
      <c r="C3" s="641"/>
      <c r="D3" s="641"/>
      <c r="E3" s="641"/>
      <c r="F3" s="641"/>
      <c r="G3" s="641"/>
      <c r="H3" s="641"/>
      <c r="I3" s="641" t="s">
        <v>415</v>
      </c>
      <c r="J3" s="641"/>
      <c r="K3" s="641"/>
      <c r="L3" s="641"/>
      <c r="M3" s="641"/>
      <c r="N3" s="641"/>
      <c r="O3" s="50"/>
    </row>
    <row r="4" spans="1:15" x14ac:dyDescent="0.6">
      <c r="A4" s="33"/>
      <c r="B4" s="34"/>
      <c r="C4" s="34"/>
      <c r="D4" s="34"/>
      <c r="E4" s="34"/>
      <c r="F4" s="35"/>
      <c r="G4" s="35"/>
      <c r="H4" s="35"/>
      <c r="I4" s="33"/>
      <c r="J4" s="161"/>
      <c r="K4" s="161"/>
      <c r="L4" s="35"/>
      <c r="M4" s="161"/>
      <c r="N4" s="35"/>
      <c r="O4" s="35"/>
    </row>
    <row r="5" spans="1:15" x14ac:dyDescent="0.6">
      <c r="A5" s="36" t="s">
        <v>353</v>
      </c>
      <c r="B5" s="37" t="s">
        <v>350</v>
      </c>
      <c r="C5" s="37"/>
      <c r="H5" s="38">
        <v>14243579.49</v>
      </c>
      <c r="I5" s="36" t="s">
        <v>353</v>
      </c>
      <c r="J5" s="37" t="s">
        <v>350</v>
      </c>
      <c r="K5" s="37"/>
      <c r="N5" s="38">
        <v>14243579.49</v>
      </c>
    </row>
    <row r="6" spans="1:15" x14ac:dyDescent="0.6">
      <c r="B6" s="32" t="s">
        <v>532</v>
      </c>
      <c r="I6" s="36"/>
      <c r="J6" s="32" t="s">
        <v>532</v>
      </c>
      <c r="N6" s="38"/>
    </row>
    <row r="7" spans="1:15" x14ac:dyDescent="0.6">
      <c r="B7" s="39" t="s">
        <v>106</v>
      </c>
      <c r="C7" s="32" t="s">
        <v>173</v>
      </c>
      <c r="F7" s="38">
        <v>0</v>
      </c>
      <c r="H7" s="40" t="s">
        <v>199</v>
      </c>
      <c r="I7" s="36"/>
      <c r="J7" s="39" t="s">
        <v>106</v>
      </c>
      <c r="K7" s="32" t="s">
        <v>173</v>
      </c>
      <c r="M7" s="38">
        <v>0</v>
      </c>
      <c r="N7" s="40" t="s">
        <v>199</v>
      </c>
    </row>
    <row r="8" spans="1:15" x14ac:dyDescent="0.6">
      <c r="B8" s="39"/>
      <c r="C8" s="32" t="s">
        <v>355</v>
      </c>
      <c r="F8" s="38">
        <v>65630</v>
      </c>
      <c r="H8" s="40"/>
      <c r="I8" s="36"/>
      <c r="J8" s="39"/>
      <c r="K8" s="32" t="s">
        <v>355</v>
      </c>
      <c r="M8" s="38">
        <v>65630</v>
      </c>
      <c r="N8" s="40"/>
    </row>
    <row r="9" spans="1:15" ht="27" x14ac:dyDescent="0.75">
      <c r="B9" s="39"/>
      <c r="C9" s="32" t="s">
        <v>356</v>
      </c>
      <c r="F9" s="173">
        <v>776000</v>
      </c>
      <c r="H9" s="174">
        <f>F7+F8+F9</f>
        <v>841630</v>
      </c>
      <c r="I9" s="36"/>
      <c r="J9" s="39"/>
      <c r="K9" s="32" t="s">
        <v>356</v>
      </c>
      <c r="M9" s="38">
        <v>776000</v>
      </c>
      <c r="N9" s="40"/>
    </row>
    <row r="10" spans="1:15" ht="25.5" thickBot="1" x14ac:dyDescent="0.65">
      <c r="B10" s="39"/>
      <c r="D10" s="42" t="s">
        <v>351</v>
      </c>
      <c r="F10" s="43"/>
      <c r="G10" s="43"/>
      <c r="H10" s="44">
        <f>H5-H9</f>
        <v>13401949.49</v>
      </c>
      <c r="I10" s="36"/>
      <c r="J10" s="39"/>
      <c r="K10" s="32" t="s">
        <v>82</v>
      </c>
      <c r="M10" s="38">
        <v>0</v>
      </c>
      <c r="N10" s="40"/>
    </row>
    <row r="11" spans="1:15" ht="25.5" thickTop="1" x14ac:dyDescent="0.6">
      <c r="B11" s="39"/>
      <c r="I11" s="36"/>
      <c r="J11" s="39"/>
      <c r="M11" s="38"/>
      <c r="N11" s="40">
        <f>M7+M8+M9+M10</f>
        <v>841630</v>
      </c>
    </row>
    <row r="12" spans="1:15" ht="25.5" thickBot="1" x14ac:dyDescent="0.65">
      <c r="C12" s="41"/>
      <c r="I12" s="36"/>
      <c r="K12" s="41"/>
      <c r="L12" s="155" t="s">
        <v>351</v>
      </c>
      <c r="N12" s="44">
        <f>N5-N11</f>
        <v>13401949.49</v>
      </c>
    </row>
    <row r="13" spans="1:15" ht="25.5" thickTop="1" x14ac:dyDescent="0.6">
      <c r="F13" s="43"/>
      <c r="G13" s="43"/>
      <c r="H13" s="43"/>
      <c r="I13" s="36"/>
      <c r="N13" s="43"/>
      <c r="O13" s="43"/>
    </row>
    <row r="14" spans="1:15" x14ac:dyDescent="0.6">
      <c r="F14" s="43"/>
      <c r="G14" s="43"/>
      <c r="H14" s="43"/>
      <c r="I14" s="36"/>
      <c r="N14" s="43"/>
      <c r="O14" s="43"/>
    </row>
    <row r="15" spans="1:15" x14ac:dyDescent="0.6">
      <c r="A15" s="36" t="s">
        <v>354</v>
      </c>
      <c r="B15" s="32" t="s">
        <v>352</v>
      </c>
      <c r="F15" s="43"/>
      <c r="G15" s="43"/>
      <c r="H15" s="43"/>
      <c r="I15" s="36" t="s">
        <v>354</v>
      </c>
      <c r="J15" s="32" t="s">
        <v>416</v>
      </c>
      <c r="N15" s="46">
        <f>N12</f>
        <v>13401949.49</v>
      </c>
    </row>
    <row r="16" spans="1:15" x14ac:dyDescent="0.6">
      <c r="B16" s="32" t="s">
        <v>533</v>
      </c>
      <c r="F16" s="43"/>
      <c r="G16" s="43"/>
      <c r="H16" s="43">
        <v>29810188.219999999</v>
      </c>
      <c r="I16" s="162" t="s">
        <v>106</v>
      </c>
      <c r="J16" s="32" t="s">
        <v>417</v>
      </c>
      <c r="L16" s="38">
        <v>200000</v>
      </c>
    </row>
    <row r="17" spans="1:15" x14ac:dyDescent="0.6">
      <c r="B17" s="39" t="s">
        <v>106</v>
      </c>
      <c r="C17" s="32" t="s">
        <v>113</v>
      </c>
      <c r="F17" s="43">
        <v>2143289.96</v>
      </c>
      <c r="G17" s="43"/>
      <c r="H17" s="43"/>
      <c r="J17" s="32" t="s">
        <v>421</v>
      </c>
      <c r="L17" s="38">
        <v>6300000</v>
      </c>
    </row>
    <row r="18" spans="1:15" x14ac:dyDescent="0.6">
      <c r="C18" s="32" t="s">
        <v>101</v>
      </c>
      <c r="D18" s="32" t="s">
        <v>520</v>
      </c>
      <c r="F18" s="38">
        <v>17517.330000000002</v>
      </c>
      <c r="G18" s="32"/>
      <c r="H18" s="32"/>
      <c r="J18" s="32" t="s">
        <v>418</v>
      </c>
      <c r="L18" s="38">
        <v>2134600</v>
      </c>
    </row>
    <row r="19" spans="1:15" x14ac:dyDescent="0.6">
      <c r="C19" s="32" t="s">
        <v>101</v>
      </c>
      <c r="D19" s="32" t="s">
        <v>522</v>
      </c>
      <c r="F19" s="38">
        <v>610320</v>
      </c>
      <c r="G19" s="32"/>
      <c r="H19" s="32"/>
      <c r="J19" s="32" t="s">
        <v>419</v>
      </c>
      <c r="L19" s="38">
        <v>685700</v>
      </c>
      <c r="N19" s="163">
        <f>SUM(L16:L19)</f>
        <v>9320300</v>
      </c>
    </row>
    <row r="20" spans="1:15" ht="25.5" thickBot="1" x14ac:dyDescent="0.65">
      <c r="C20" s="32" t="s">
        <v>101</v>
      </c>
      <c r="D20" s="32" t="s">
        <v>102</v>
      </c>
      <c r="F20" s="38">
        <v>1139558.47</v>
      </c>
      <c r="G20" s="32"/>
      <c r="H20" s="32"/>
      <c r="K20" s="42" t="s">
        <v>420</v>
      </c>
      <c r="L20" s="155"/>
      <c r="M20" s="42"/>
      <c r="N20" s="159">
        <f>N15-N19</f>
        <v>4081649.49</v>
      </c>
    </row>
    <row r="21" spans="1:15" ht="25.5" thickTop="1" x14ac:dyDescent="0.6">
      <c r="C21" s="32" t="s">
        <v>101</v>
      </c>
      <c r="D21" s="32" t="s">
        <v>103</v>
      </c>
      <c r="F21" s="38">
        <v>38.049999999999997</v>
      </c>
      <c r="G21" s="32"/>
      <c r="H21" s="32"/>
    </row>
    <row r="22" spans="1:15" x14ac:dyDescent="0.6">
      <c r="C22" s="32" t="s">
        <v>101</v>
      </c>
      <c r="D22" s="32" t="s">
        <v>521</v>
      </c>
      <c r="F22" s="38">
        <v>6988.01</v>
      </c>
      <c r="G22" s="32"/>
      <c r="H22" s="46"/>
    </row>
    <row r="23" spans="1:15" x14ac:dyDescent="0.6">
      <c r="C23" s="32" t="s">
        <v>101</v>
      </c>
      <c r="D23" s="32" t="s">
        <v>640</v>
      </c>
      <c r="F23" s="38">
        <v>62059.64</v>
      </c>
      <c r="G23" s="32"/>
      <c r="H23" s="32"/>
    </row>
    <row r="24" spans="1:15" x14ac:dyDescent="0.6">
      <c r="C24" s="32" t="s">
        <v>157</v>
      </c>
      <c r="F24" s="70">
        <v>12428467.27</v>
      </c>
      <c r="H24" s="70">
        <f>SUM(F17:F24)</f>
        <v>16408238.729999999</v>
      </c>
      <c r="I24" s="36"/>
    </row>
    <row r="25" spans="1:15" ht="25.5" thickBot="1" x14ac:dyDescent="0.65">
      <c r="D25" s="42" t="s">
        <v>351</v>
      </c>
      <c r="H25" s="44">
        <f>SUM(H16-H24)</f>
        <v>13401949.49</v>
      </c>
      <c r="I25" s="36"/>
    </row>
    <row r="26" spans="1:15" ht="25.5" thickTop="1" x14ac:dyDescent="0.6">
      <c r="B26" s="45"/>
      <c r="I26" s="36"/>
    </row>
    <row r="27" spans="1:15" x14ac:dyDescent="0.6">
      <c r="B27" s="45"/>
      <c r="I27" s="36"/>
    </row>
    <row r="28" spans="1:15" x14ac:dyDescent="0.6">
      <c r="B28" s="45"/>
      <c r="I28" s="36"/>
      <c r="J28" s="160"/>
      <c r="N28" s="38"/>
      <c r="O28" s="38"/>
    </row>
    <row r="29" spans="1:15" x14ac:dyDescent="0.6">
      <c r="I29" s="36"/>
      <c r="N29" s="38"/>
      <c r="O29" s="38"/>
    </row>
    <row r="31" spans="1:15" x14ac:dyDescent="0.6">
      <c r="A31" s="47"/>
      <c r="B31" s="48"/>
      <c r="E31" s="49"/>
    </row>
    <row r="32" spans="1:15" x14ac:dyDescent="0.6">
      <c r="B32" s="49"/>
      <c r="E32" s="49"/>
    </row>
    <row r="33" spans="1:5" x14ac:dyDescent="0.6">
      <c r="A33" s="32"/>
      <c r="B33" s="49"/>
      <c r="E33" s="49"/>
    </row>
    <row r="34" spans="1:5" x14ac:dyDescent="0.6">
      <c r="A34" s="32"/>
    </row>
  </sheetData>
  <mergeCells count="6">
    <mergeCell ref="A1:H1"/>
    <mergeCell ref="A2:H2"/>
    <mergeCell ref="A3:H3"/>
    <mergeCell ref="I1:N1"/>
    <mergeCell ref="I2:N2"/>
    <mergeCell ref="I3:N3"/>
  </mergeCells>
  <pageMargins left="0.9055118110236221" right="0.47244094488188981" top="0.74803149606299213" bottom="0.39370078740157483" header="0.31496062992125984" footer="0.31496062992125984"/>
  <pageSetup paperSize="9" scale="9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70" zoomScaleNormal="70" workbookViewId="0">
      <selection activeCell="F40" sqref="F40"/>
    </sheetView>
  </sheetViews>
  <sheetFormatPr defaultRowHeight="24.75" x14ac:dyDescent="0.6"/>
  <cols>
    <col min="1" max="1" width="33.375" style="112" customWidth="1"/>
    <col min="2" max="2" width="10.125" style="184" customWidth="1"/>
    <col min="3" max="3" width="15" style="120" bestFit="1" customWidth="1"/>
    <col min="4" max="4" width="15.125" style="120" bestFit="1" customWidth="1"/>
    <col min="5" max="5" width="15.875" style="120" bestFit="1" customWidth="1"/>
    <col min="6" max="6" width="16" style="120" customWidth="1"/>
    <col min="7" max="8" width="16.5" style="120" bestFit="1" customWidth="1"/>
    <col min="9" max="9" width="16.25" style="120" bestFit="1" customWidth="1"/>
    <col min="10" max="11" width="15.5" style="120" customWidth="1"/>
    <col min="12" max="12" width="15.25" style="120" customWidth="1"/>
    <col min="13" max="255" width="9" style="112"/>
    <col min="256" max="256" width="28.125" style="112" customWidth="1"/>
    <col min="257" max="257" width="5.375" style="112" bestFit="1" customWidth="1"/>
    <col min="258" max="263" width="10.5" style="112" bestFit="1" customWidth="1"/>
    <col min="264" max="264" width="11.625" style="112" customWidth="1"/>
    <col min="265" max="265" width="11.5" style="112" customWidth="1"/>
    <col min="266" max="267" width="10.5" style="112" bestFit="1" customWidth="1"/>
    <col min="268" max="268" width="9" style="112"/>
    <col min="269" max="269" width="10.5" style="112" bestFit="1" customWidth="1"/>
    <col min="270" max="511" width="9" style="112"/>
    <col min="512" max="512" width="28.125" style="112" customWidth="1"/>
    <col min="513" max="513" width="5.375" style="112" bestFit="1" customWidth="1"/>
    <col min="514" max="519" width="10.5" style="112" bestFit="1" customWidth="1"/>
    <col min="520" max="520" width="11.625" style="112" customWidth="1"/>
    <col min="521" max="521" width="11.5" style="112" customWidth="1"/>
    <col min="522" max="523" width="10.5" style="112" bestFit="1" customWidth="1"/>
    <col min="524" max="524" width="9" style="112"/>
    <col min="525" max="525" width="10.5" style="112" bestFit="1" customWidth="1"/>
    <col min="526" max="767" width="9" style="112"/>
    <col min="768" max="768" width="28.125" style="112" customWidth="1"/>
    <col min="769" max="769" width="5.375" style="112" bestFit="1" customWidth="1"/>
    <col min="770" max="775" width="10.5" style="112" bestFit="1" customWidth="1"/>
    <col min="776" max="776" width="11.625" style="112" customWidth="1"/>
    <col min="777" max="777" width="11.5" style="112" customWidth="1"/>
    <col min="778" max="779" width="10.5" style="112" bestFit="1" customWidth="1"/>
    <col min="780" max="780" width="9" style="112"/>
    <col min="781" max="781" width="10.5" style="112" bestFit="1" customWidth="1"/>
    <col min="782" max="1023" width="9" style="112"/>
    <col min="1024" max="1024" width="28.125" style="112" customWidth="1"/>
    <col min="1025" max="1025" width="5.375" style="112" bestFit="1" customWidth="1"/>
    <col min="1026" max="1031" width="10.5" style="112" bestFit="1" customWidth="1"/>
    <col min="1032" max="1032" width="11.625" style="112" customWidth="1"/>
    <col min="1033" max="1033" width="11.5" style="112" customWidth="1"/>
    <col min="1034" max="1035" width="10.5" style="112" bestFit="1" customWidth="1"/>
    <col min="1036" max="1036" width="9" style="112"/>
    <col min="1037" max="1037" width="10.5" style="112" bestFit="1" customWidth="1"/>
    <col min="1038" max="1279" width="9" style="112"/>
    <col min="1280" max="1280" width="28.125" style="112" customWidth="1"/>
    <col min="1281" max="1281" width="5.375" style="112" bestFit="1" customWidth="1"/>
    <col min="1282" max="1287" width="10.5" style="112" bestFit="1" customWidth="1"/>
    <col min="1288" max="1288" width="11.625" style="112" customWidth="1"/>
    <col min="1289" max="1289" width="11.5" style="112" customWidth="1"/>
    <col min="1290" max="1291" width="10.5" style="112" bestFit="1" customWidth="1"/>
    <col min="1292" max="1292" width="9" style="112"/>
    <col min="1293" max="1293" width="10.5" style="112" bestFit="1" customWidth="1"/>
    <col min="1294" max="1535" width="9" style="112"/>
    <col min="1536" max="1536" width="28.125" style="112" customWidth="1"/>
    <col min="1537" max="1537" width="5.375" style="112" bestFit="1" customWidth="1"/>
    <col min="1538" max="1543" width="10.5" style="112" bestFit="1" customWidth="1"/>
    <col min="1544" max="1544" width="11.625" style="112" customWidth="1"/>
    <col min="1545" max="1545" width="11.5" style="112" customWidth="1"/>
    <col min="1546" max="1547" width="10.5" style="112" bestFit="1" customWidth="1"/>
    <col min="1548" max="1548" width="9" style="112"/>
    <col min="1549" max="1549" width="10.5" style="112" bestFit="1" customWidth="1"/>
    <col min="1550" max="1791" width="9" style="112"/>
    <col min="1792" max="1792" width="28.125" style="112" customWidth="1"/>
    <col min="1793" max="1793" width="5.375" style="112" bestFit="1" customWidth="1"/>
    <col min="1794" max="1799" width="10.5" style="112" bestFit="1" customWidth="1"/>
    <col min="1800" max="1800" width="11.625" style="112" customWidth="1"/>
    <col min="1801" max="1801" width="11.5" style="112" customWidth="1"/>
    <col min="1802" max="1803" width="10.5" style="112" bestFit="1" customWidth="1"/>
    <col min="1804" max="1804" width="9" style="112"/>
    <col min="1805" max="1805" width="10.5" style="112" bestFit="1" customWidth="1"/>
    <col min="1806" max="2047" width="9" style="112"/>
    <col min="2048" max="2048" width="28.125" style="112" customWidth="1"/>
    <col min="2049" max="2049" width="5.375" style="112" bestFit="1" customWidth="1"/>
    <col min="2050" max="2055" width="10.5" style="112" bestFit="1" customWidth="1"/>
    <col min="2056" max="2056" width="11.625" style="112" customWidth="1"/>
    <col min="2057" max="2057" width="11.5" style="112" customWidth="1"/>
    <col min="2058" max="2059" width="10.5" style="112" bestFit="1" customWidth="1"/>
    <col min="2060" max="2060" width="9" style="112"/>
    <col min="2061" max="2061" width="10.5" style="112" bestFit="1" customWidth="1"/>
    <col min="2062" max="2303" width="9" style="112"/>
    <col min="2304" max="2304" width="28.125" style="112" customWidth="1"/>
    <col min="2305" max="2305" width="5.375" style="112" bestFit="1" customWidth="1"/>
    <col min="2306" max="2311" width="10.5" style="112" bestFit="1" customWidth="1"/>
    <col min="2312" max="2312" width="11.625" style="112" customWidth="1"/>
    <col min="2313" max="2313" width="11.5" style="112" customWidth="1"/>
    <col min="2314" max="2315" width="10.5" style="112" bestFit="1" customWidth="1"/>
    <col min="2316" max="2316" width="9" style="112"/>
    <col min="2317" max="2317" width="10.5" style="112" bestFit="1" customWidth="1"/>
    <col min="2318" max="2559" width="9" style="112"/>
    <col min="2560" max="2560" width="28.125" style="112" customWidth="1"/>
    <col min="2561" max="2561" width="5.375" style="112" bestFit="1" customWidth="1"/>
    <col min="2562" max="2567" width="10.5" style="112" bestFit="1" customWidth="1"/>
    <col min="2568" max="2568" width="11.625" style="112" customWidth="1"/>
    <col min="2569" max="2569" width="11.5" style="112" customWidth="1"/>
    <col min="2570" max="2571" width="10.5" style="112" bestFit="1" customWidth="1"/>
    <col min="2572" max="2572" width="9" style="112"/>
    <col min="2573" max="2573" width="10.5" style="112" bestFit="1" customWidth="1"/>
    <col min="2574" max="2815" width="9" style="112"/>
    <col min="2816" max="2816" width="28.125" style="112" customWidth="1"/>
    <col min="2817" max="2817" width="5.375" style="112" bestFit="1" customWidth="1"/>
    <col min="2818" max="2823" width="10.5" style="112" bestFit="1" customWidth="1"/>
    <col min="2824" max="2824" width="11.625" style="112" customWidth="1"/>
    <col min="2825" max="2825" width="11.5" style="112" customWidth="1"/>
    <col min="2826" max="2827" width="10.5" style="112" bestFit="1" customWidth="1"/>
    <col min="2828" max="2828" width="9" style="112"/>
    <col min="2829" max="2829" width="10.5" style="112" bestFit="1" customWidth="1"/>
    <col min="2830" max="3071" width="9" style="112"/>
    <col min="3072" max="3072" width="28.125" style="112" customWidth="1"/>
    <col min="3073" max="3073" width="5.375" style="112" bestFit="1" customWidth="1"/>
    <col min="3074" max="3079" width="10.5" style="112" bestFit="1" customWidth="1"/>
    <col min="3080" max="3080" width="11.625" style="112" customWidth="1"/>
    <col min="3081" max="3081" width="11.5" style="112" customWidth="1"/>
    <col min="3082" max="3083" width="10.5" style="112" bestFit="1" customWidth="1"/>
    <col min="3084" max="3084" width="9" style="112"/>
    <col min="3085" max="3085" width="10.5" style="112" bestFit="1" customWidth="1"/>
    <col min="3086" max="3327" width="9" style="112"/>
    <col min="3328" max="3328" width="28.125" style="112" customWidth="1"/>
    <col min="3329" max="3329" width="5.375" style="112" bestFit="1" customWidth="1"/>
    <col min="3330" max="3335" width="10.5" style="112" bestFit="1" customWidth="1"/>
    <col min="3336" max="3336" width="11.625" style="112" customWidth="1"/>
    <col min="3337" max="3337" width="11.5" style="112" customWidth="1"/>
    <col min="3338" max="3339" width="10.5" style="112" bestFit="1" customWidth="1"/>
    <col min="3340" max="3340" width="9" style="112"/>
    <col min="3341" max="3341" width="10.5" style="112" bestFit="1" customWidth="1"/>
    <col min="3342" max="3583" width="9" style="112"/>
    <col min="3584" max="3584" width="28.125" style="112" customWidth="1"/>
    <col min="3585" max="3585" width="5.375" style="112" bestFit="1" customWidth="1"/>
    <col min="3586" max="3591" width="10.5" style="112" bestFit="1" customWidth="1"/>
    <col min="3592" max="3592" width="11.625" style="112" customWidth="1"/>
    <col min="3593" max="3593" width="11.5" style="112" customWidth="1"/>
    <col min="3594" max="3595" width="10.5" style="112" bestFit="1" customWidth="1"/>
    <col min="3596" max="3596" width="9" style="112"/>
    <col min="3597" max="3597" width="10.5" style="112" bestFit="1" customWidth="1"/>
    <col min="3598" max="3839" width="9" style="112"/>
    <col min="3840" max="3840" width="28.125" style="112" customWidth="1"/>
    <col min="3841" max="3841" width="5.375" style="112" bestFit="1" customWidth="1"/>
    <col min="3842" max="3847" width="10.5" style="112" bestFit="1" customWidth="1"/>
    <col min="3848" max="3848" width="11.625" style="112" customWidth="1"/>
    <col min="3849" max="3849" width="11.5" style="112" customWidth="1"/>
    <col min="3850" max="3851" width="10.5" style="112" bestFit="1" customWidth="1"/>
    <col min="3852" max="3852" width="9" style="112"/>
    <col min="3853" max="3853" width="10.5" style="112" bestFit="1" customWidth="1"/>
    <col min="3854" max="4095" width="9" style="112"/>
    <col min="4096" max="4096" width="28.125" style="112" customWidth="1"/>
    <col min="4097" max="4097" width="5.375" style="112" bestFit="1" customWidth="1"/>
    <col min="4098" max="4103" width="10.5" style="112" bestFit="1" customWidth="1"/>
    <col min="4104" max="4104" width="11.625" style="112" customWidth="1"/>
    <col min="4105" max="4105" width="11.5" style="112" customWidth="1"/>
    <col min="4106" max="4107" width="10.5" style="112" bestFit="1" customWidth="1"/>
    <col min="4108" max="4108" width="9" style="112"/>
    <col min="4109" max="4109" width="10.5" style="112" bestFit="1" customWidth="1"/>
    <col min="4110" max="4351" width="9" style="112"/>
    <col min="4352" max="4352" width="28.125" style="112" customWidth="1"/>
    <col min="4353" max="4353" width="5.375" style="112" bestFit="1" customWidth="1"/>
    <col min="4354" max="4359" width="10.5" style="112" bestFit="1" customWidth="1"/>
    <col min="4360" max="4360" width="11.625" style="112" customWidth="1"/>
    <col min="4361" max="4361" width="11.5" style="112" customWidth="1"/>
    <col min="4362" max="4363" width="10.5" style="112" bestFit="1" customWidth="1"/>
    <col min="4364" max="4364" width="9" style="112"/>
    <col min="4365" max="4365" width="10.5" style="112" bestFit="1" customWidth="1"/>
    <col min="4366" max="4607" width="9" style="112"/>
    <col min="4608" max="4608" width="28.125" style="112" customWidth="1"/>
    <col min="4609" max="4609" width="5.375" style="112" bestFit="1" customWidth="1"/>
    <col min="4610" max="4615" width="10.5" style="112" bestFit="1" customWidth="1"/>
    <col min="4616" max="4616" width="11.625" style="112" customWidth="1"/>
    <col min="4617" max="4617" width="11.5" style="112" customWidth="1"/>
    <col min="4618" max="4619" width="10.5" style="112" bestFit="1" customWidth="1"/>
    <col min="4620" max="4620" width="9" style="112"/>
    <col min="4621" max="4621" width="10.5" style="112" bestFit="1" customWidth="1"/>
    <col min="4622" max="4863" width="9" style="112"/>
    <col min="4864" max="4864" width="28.125" style="112" customWidth="1"/>
    <col min="4865" max="4865" width="5.375" style="112" bestFit="1" customWidth="1"/>
    <col min="4866" max="4871" width="10.5" style="112" bestFit="1" customWidth="1"/>
    <col min="4872" max="4872" width="11.625" style="112" customWidth="1"/>
    <col min="4873" max="4873" width="11.5" style="112" customWidth="1"/>
    <col min="4874" max="4875" width="10.5" style="112" bestFit="1" customWidth="1"/>
    <col min="4876" max="4876" width="9" style="112"/>
    <col min="4877" max="4877" width="10.5" style="112" bestFit="1" customWidth="1"/>
    <col min="4878" max="5119" width="9" style="112"/>
    <col min="5120" max="5120" width="28.125" style="112" customWidth="1"/>
    <col min="5121" max="5121" width="5.375" style="112" bestFit="1" customWidth="1"/>
    <col min="5122" max="5127" width="10.5" style="112" bestFit="1" customWidth="1"/>
    <col min="5128" max="5128" width="11.625" style="112" customWidth="1"/>
    <col min="5129" max="5129" width="11.5" style="112" customWidth="1"/>
    <col min="5130" max="5131" width="10.5" style="112" bestFit="1" customWidth="1"/>
    <col min="5132" max="5132" width="9" style="112"/>
    <col min="5133" max="5133" width="10.5" style="112" bestFit="1" customWidth="1"/>
    <col min="5134" max="5375" width="9" style="112"/>
    <col min="5376" max="5376" width="28.125" style="112" customWidth="1"/>
    <col min="5377" max="5377" width="5.375" style="112" bestFit="1" customWidth="1"/>
    <col min="5378" max="5383" width="10.5" style="112" bestFit="1" customWidth="1"/>
    <col min="5384" max="5384" width="11.625" style="112" customWidth="1"/>
    <col min="5385" max="5385" width="11.5" style="112" customWidth="1"/>
    <col min="5386" max="5387" width="10.5" style="112" bestFit="1" customWidth="1"/>
    <col min="5388" max="5388" width="9" style="112"/>
    <col min="5389" max="5389" width="10.5" style="112" bestFit="1" customWidth="1"/>
    <col min="5390" max="5631" width="9" style="112"/>
    <col min="5632" max="5632" width="28.125" style="112" customWidth="1"/>
    <col min="5633" max="5633" width="5.375" style="112" bestFit="1" customWidth="1"/>
    <col min="5634" max="5639" width="10.5" style="112" bestFit="1" customWidth="1"/>
    <col min="5640" max="5640" width="11.625" style="112" customWidth="1"/>
    <col min="5641" max="5641" width="11.5" style="112" customWidth="1"/>
    <col min="5642" max="5643" width="10.5" style="112" bestFit="1" customWidth="1"/>
    <col min="5644" max="5644" width="9" style="112"/>
    <col min="5645" max="5645" width="10.5" style="112" bestFit="1" customWidth="1"/>
    <col min="5646" max="5887" width="9" style="112"/>
    <col min="5888" max="5888" width="28.125" style="112" customWidth="1"/>
    <col min="5889" max="5889" width="5.375" style="112" bestFit="1" customWidth="1"/>
    <col min="5890" max="5895" width="10.5" style="112" bestFit="1" customWidth="1"/>
    <col min="5896" max="5896" width="11.625" style="112" customWidth="1"/>
    <col min="5897" max="5897" width="11.5" style="112" customWidth="1"/>
    <col min="5898" max="5899" width="10.5" style="112" bestFit="1" customWidth="1"/>
    <col min="5900" max="5900" width="9" style="112"/>
    <col min="5901" max="5901" width="10.5" style="112" bestFit="1" customWidth="1"/>
    <col min="5902" max="6143" width="9" style="112"/>
    <col min="6144" max="6144" width="28.125" style="112" customWidth="1"/>
    <col min="6145" max="6145" width="5.375" style="112" bestFit="1" customWidth="1"/>
    <col min="6146" max="6151" width="10.5" style="112" bestFit="1" customWidth="1"/>
    <col min="6152" max="6152" width="11.625" style="112" customWidth="1"/>
    <col min="6153" max="6153" width="11.5" style="112" customWidth="1"/>
    <col min="6154" max="6155" width="10.5" style="112" bestFit="1" customWidth="1"/>
    <col min="6156" max="6156" width="9" style="112"/>
    <col min="6157" max="6157" width="10.5" style="112" bestFit="1" customWidth="1"/>
    <col min="6158" max="6399" width="9" style="112"/>
    <col min="6400" max="6400" width="28.125" style="112" customWidth="1"/>
    <col min="6401" max="6401" width="5.375" style="112" bestFit="1" customWidth="1"/>
    <col min="6402" max="6407" width="10.5" style="112" bestFit="1" customWidth="1"/>
    <col min="6408" max="6408" width="11.625" style="112" customWidth="1"/>
    <col min="6409" max="6409" width="11.5" style="112" customWidth="1"/>
    <col min="6410" max="6411" width="10.5" style="112" bestFit="1" customWidth="1"/>
    <col min="6412" max="6412" width="9" style="112"/>
    <col min="6413" max="6413" width="10.5" style="112" bestFit="1" customWidth="1"/>
    <col min="6414" max="6655" width="9" style="112"/>
    <col min="6656" max="6656" width="28.125" style="112" customWidth="1"/>
    <col min="6657" max="6657" width="5.375" style="112" bestFit="1" customWidth="1"/>
    <col min="6658" max="6663" width="10.5" style="112" bestFit="1" customWidth="1"/>
    <col min="6664" max="6664" width="11.625" style="112" customWidth="1"/>
    <col min="6665" max="6665" width="11.5" style="112" customWidth="1"/>
    <col min="6666" max="6667" width="10.5" style="112" bestFit="1" customWidth="1"/>
    <col min="6668" max="6668" width="9" style="112"/>
    <col min="6669" max="6669" width="10.5" style="112" bestFit="1" customWidth="1"/>
    <col min="6670" max="6911" width="9" style="112"/>
    <col min="6912" max="6912" width="28.125" style="112" customWidth="1"/>
    <col min="6913" max="6913" width="5.375" style="112" bestFit="1" customWidth="1"/>
    <col min="6914" max="6919" width="10.5" style="112" bestFit="1" customWidth="1"/>
    <col min="6920" max="6920" width="11.625" style="112" customWidth="1"/>
    <col min="6921" max="6921" width="11.5" style="112" customWidth="1"/>
    <col min="6922" max="6923" width="10.5" style="112" bestFit="1" customWidth="1"/>
    <col min="6924" max="6924" width="9" style="112"/>
    <col min="6925" max="6925" width="10.5" style="112" bestFit="1" customWidth="1"/>
    <col min="6926" max="7167" width="9" style="112"/>
    <col min="7168" max="7168" width="28.125" style="112" customWidth="1"/>
    <col min="7169" max="7169" width="5.375" style="112" bestFit="1" customWidth="1"/>
    <col min="7170" max="7175" width="10.5" style="112" bestFit="1" customWidth="1"/>
    <col min="7176" max="7176" width="11.625" style="112" customWidth="1"/>
    <col min="7177" max="7177" width="11.5" style="112" customWidth="1"/>
    <col min="7178" max="7179" width="10.5" style="112" bestFit="1" customWidth="1"/>
    <col min="7180" max="7180" width="9" style="112"/>
    <col min="7181" max="7181" width="10.5" style="112" bestFit="1" customWidth="1"/>
    <col min="7182" max="7423" width="9" style="112"/>
    <col min="7424" max="7424" width="28.125" style="112" customWidth="1"/>
    <col min="7425" max="7425" width="5.375" style="112" bestFit="1" customWidth="1"/>
    <col min="7426" max="7431" width="10.5" style="112" bestFit="1" customWidth="1"/>
    <col min="7432" max="7432" width="11.625" style="112" customWidth="1"/>
    <col min="7433" max="7433" width="11.5" style="112" customWidth="1"/>
    <col min="7434" max="7435" width="10.5" style="112" bestFit="1" customWidth="1"/>
    <col min="7436" max="7436" width="9" style="112"/>
    <col min="7437" max="7437" width="10.5" style="112" bestFit="1" customWidth="1"/>
    <col min="7438" max="7679" width="9" style="112"/>
    <col min="7680" max="7680" width="28.125" style="112" customWidth="1"/>
    <col min="7681" max="7681" width="5.375" style="112" bestFit="1" customWidth="1"/>
    <col min="7682" max="7687" width="10.5" style="112" bestFit="1" customWidth="1"/>
    <col min="7688" max="7688" width="11.625" style="112" customWidth="1"/>
    <col min="7689" max="7689" width="11.5" style="112" customWidth="1"/>
    <col min="7690" max="7691" width="10.5" style="112" bestFit="1" customWidth="1"/>
    <col min="7692" max="7692" width="9" style="112"/>
    <col min="7693" max="7693" width="10.5" style="112" bestFit="1" customWidth="1"/>
    <col min="7694" max="7935" width="9" style="112"/>
    <col min="7936" max="7936" width="28.125" style="112" customWidth="1"/>
    <col min="7937" max="7937" width="5.375" style="112" bestFit="1" customWidth="1"/>
    <col min="7938" max="7943" width="10.5" style="112" bestFit="1" customWidth="1"/>
    <col min="7944" max="7944" width="11.625" style="112" customWidth="1"/>
    <col min="7945" max="7945" width="11.5" style="112" customWidth="1"/>
    <col min="7946" max="7947" width="10.5" style="112" bestFit="1" customWidth="1"/>
    <col min="7948" max="7948" width="9" style="112"/>
    <col min="7949" max="7949" width="10.5" style="112" bestFit="1" customWidth="1"/>
    <col min="7950" max="8191" width="9" style="112"/>
    <col min="8192" max="8192" width="28.125" style="112" customWidth="1"/>
    <col min="8193" max="8193" width="5.375" style="112" bestFit="1" customWidth="1"/>
    <col min="8194" max="8199" width="10.5" style="112" bestFit="1" customWidth="1"/>
    <col min="8200" max="8200" width="11.625" style="112" customWidth="1"/>
    <col min="8201" max="8201" width="11.5" style="112" customWidth="1"/>
    <col min="8202" max="8203" width="10.5" style="112" bestFit="1" customWidth="1"/>
    <col min="8204" max="8204" width="9" style="112"/>
    <col min="8205" max="8205" width="10.5" style="112" bestFit="1" customWidth="1"/>
    <col min="8206" max="8447" width="9" style="112"/>
    <col min="8448" max="8448" width="28.125" style="112" customWidth="1"/>
    <col min="8449" max="8449" width="5.375" style="112" bestFit="1" customWidth="1"/>
    <col min="8450" max="8455" width="10.5" style="112" bestFit="1" customWidth="1"/>
    <col min="8456" max="8456" width="11.625" style="112" customWidth="1"/>
    <col min="8457" max="8457" width="11.5" style="112" customWidth="1"/>
    <col min="8458" max="8459" width="10.5" style="112" bestFit="1" customWidth="1"/>
    <col min="8460" max="8460" width="9" style="112"/>
    <col min="8461" max="8461" width="10.5" style="112" bestFit="1" customWidth="1"/>
    <col min="8462" max="8703" width="9" style="112"/>
    <col min="8704" max="8704" width="28.125" style="112" customWidth="1"/>
    <col min="8705" max="8705" width="5.375" style="112" bestFit="1" customWidth="1"/>
    <col min="8706" max="8711" width="10.5" style="112" bestFit="1" customWidth="1"/>
    <col min="8712" max="8712" width="11.625" style="112" customWidth="1"/>
    <col min="8713" max="8713" width="11.5" style="112" customWidth="1"/>
    <col min="8714" max="8715" width="10.5" style="112" bestFit="1" customWidth="1"/>
    <col min="8716" max="8716" width="9" style="112"/>
    <col min="8717" max="8717" width="10.5" style="112" bestFit="1" customWidth="1"/>
    <col min="8718" max="8959" width="9" style="112"/>
    <col min="8960" max="8960" width="28.125" style="112" customWidth="1"/>
    <col min="8961" max="8961" width="5.375" style="112" bestFit="1" customWidth="1"/>
    <col min="8962" max="8967" width="10.5" style="112" bestFit="1" customWidth="1"/>
    <col min="8968" max="8968" width="11.625" style="112" customWidth="1"/>
    <col min="8969" max="8969" width="11.5" style="112" customWidth="1"/>
    <col min="8970" max="8971" width="10.5" style="112" bestFit="1" customWidth="1"/>
    <col min="8972" max="8972" width="9" style="112"/>
    <col min="8973" max="8973" width="10.5" style="112" bestFit="1" customWidth="1"/>
    <col min="8974" max="9215" width="9" style="112"/>
    <col min="9216" max="9216" width="28.125" style="112" customWidth="1"/>
    <col min="9217" max="9217" width="5.375" style="112" bestFit="1" customWidth="1"/>
    <col min="9218" max="9223" width="10.5" style="112" bestFit="1" customWidth="1"/>
    <col min="9224" max="9224" width="11.625" style="112" customWidth="1"/>
    <col min="9225" max="9225" width="11.5" style="112" customWidth="1"/>
    <col min="9226" max="9227" width="10.5" style="112" bestFit="1" customWidth="1"/>
    <col min="9228" max="9228" width="9" style="112"/>
    <col min="9229" max="9229" width="10.5" style="112" bestFit="1" customWidth="1"/>
    <col min="9230" max="9471" width="9" style="112"/>
    <col min="9472" max="9472" width="28.125" style="112" customWidth="1"/>
    <col min="9473" max="9473" width="5.375" style="112" bestFit="1" customWidth="1"/>
    <col min="9474" max="9479" width="10.5" style="112" bestFit="1" customWidth="1"/>
    <col min="9480" max="9480" width="11.625" style="112" customWidth="1"/>
    <col min="9481" max="9481" width="11.5" style="112" customWidth="1"/>
    <col min="9482" max="9483" width="10.5" style="112" bestFit="1" customWidth="1"/>
    <col min="9484" max="9484" width="9" style="112"/>
    <col min="9485" max="9485" width="10.5" style="112" bestFit="1" customWidth="1"/>
    <col min="9486" max="9727" width="9" style="112"/>
    <col min="9728" max="9728" width="28.125" style="112" customWidth="1"/>
    <col min="9729" max="9729" width="5.375" style="112" bestFit="1" customWidth="1"/>
    <col min="9730" max="9735" width="10.5" style="112" bestFit="1" customWidth="1"/>
    <col min="9736" max="9736" width="11.625" style="112" customWidth="1"/>
    <col min="9737" max="9737" width="11.5" style="112" customWidth="1"/>
    <col min="9738" max="9739" width="10.5" style="112" bestFit="1" customWidth="1"/>
    <col min="9740" max="9740" width="9" style="112"/>
    <col min="9741" max="9741" width="10.5" style="112" bestFit="1" customWidth="1"/>
    <col min="9742" max="9983" width="9" style="112"/>
    <col min="9984" max="9984" width="28.125" style="112" customWidth="1"/>
    <col min="9985" max="9985" width="5.375" style="112" bestFit="1" customWidth="1"/>
    <col min="9986" max="9991" width="10.5" style="112" bestFit="1" customWidth="1"/>
    <col min="9992" max="9992" width="11.625" style="112" customWidth="1"/>
    <col min="9993" max="9993" width="11.5" style="112" customWidth="1"/>
    <col min="9994" max="9995" width="10.5" style="112" bestFit="1" customWidth="1"/>
    <col min="9996" max="9996" width="9" style="112"/>
    <col min="9997" max="9997" width="10.5" style="112" bestFit="1" customWidth="1"/>
    <col min="9998" max="10239" width="9" style="112"/>
    <col min="10240" max="10240" width="28.125" style="112" customWidth="1"/>
    <col min="10241" max="10241" width="5.375" style="112" bestFit="1" customWidth="1"/>
    <col min="10242" max="10247" width="10.5" style="112" bestFit="1" customWidth="1"/>
    <col min="10248" max="10248" width="11.625" style="112" customWidth="1"/>
    <col min="10249" max="10249" width="11.5" style="112" customWidth="1"/>
    <col min="10250" max="10251" width="10.5" style="112" bestFit="1" customWidth="1"/>
    <col min="10252" max="10252" width="9" style="112"/>
    <col min="10253" max="10253" width="10.5" style="112" bestFit="1" customWidth="1"/>
    <col min="10254" max="10495" width="9" style="112"/>
    <col min="10496" max="10496" width="28.125" style="112" customWidth="1"/>
    <col min="10497" max="10497" width="5.375" style="112" bestFit="1" customWidth="1"/>
    <col min="10498" max="10503" width="10.5" style="112" bestFit="1" customWidth="1"/>
    <col min="10504" max="10504" width="11.625" style="112" customWidth="1"/>
    <col min="10505" max="10505" width="11.5" style="112" customWidth="1"/>
    <col min="10506" max="10507" width="10.5" style="112" bestFit="1" customWidth="1"/>
    <col min="10508" max="10508" width="9" style="112"/>
    <col min="10509" max="10509" width="10.5" style="112" bestFit="1" customWidth="1"/>
    <col min="10510" max="10751" width="9" style="112"/>
    <col min="10752" max="10752" width="28.125" style="112" customWidth="1"/>
    <col min="10753" max="10753" width="5.375" style="112" bestFit="1" customWidth="1"/>
    <col min="10754" max="10759" width="10.5" style="112" bestFit="1" customWidth="1"/>
    <col min="10760" max="10760" width="11.625" style="112" customWidth="1"/>
    <col min="10761" max="10761" width="11.5" style="112" customWidth="1"/>
    <col min="10762" max="10763" width="10.5" style="112" bestFit="1" customWidth="1"/>
    <col min="10764" max="10764" width="9" style="112"/>
    <col min="10765" max="10765" width="10.5" style="112" bestFit="1" customWidth="1"/>
    <col min="10766" max="11007" width="9" style="112"/>
    <col min="11008" max="11008" width="28.125" style="112" customWidth="1"/>
    <col min="11009" max="11009" width="5.375" style="112" bestFit="1" customWidth="1"/>
    <col min="11010" max="11015" width="10.5" style="112" bestFit="1" customWidth="1"/>
    <col min="11016" max="11016" width="11.625" style="112" customWidth="1"/>
    <col min="11017" max="11017" width="11.5" style="112" customWidth="1"/>
    <col min="11018" max="11019" width="10.5" style="112" bestFit="1" customWidth="1"/>
    <col min="11020" max="11020" width="9" style="112"/>
    <col min="11021" max="11021" width="10.5" style="112" bestFit="1" customWidth="1"/>
    <col min="11022" max="11263" width="9" style="112"/>
    <col min="11264" max="11264" width="28.125" style="112" customWidth="1"/>
    <col min="11265" max="11265" width="5.375" style="112" bestFit="1" customWidth="1"/>
    <col min="11266" max="11271" width="10.5" style="112" bestFit="1" customWidth="1"/>
    <col min="11272" max="11272" width="11.625" style="112" customWidth="1"/>
    <col min="11273" max="11273" width="11.5" style="112" customWidth="1"/>
    <col min="11274" max="11275" width="10.5" style="112" bestFit="1" customWidth="1"/>
    <col min="11276" max="11276" width="9" style="112"/>
    <col min="11277" max="11277" width="10.5" style="112" bestFit="1" customWidth="1"/>
    <col min="11278" max="11519" width="9" style="112"/>
    <col min="11520" max="11520" width="28.125" style="112" customWidth="1"/>
    <col min="11521" max="11521" width="5.375" style="112" bestFit="1" customWidth="1"/>
    <col min="11522" max="11527" width="10.5" style="112" bestFit="1" customWidth="1"/>
    <col min="11528" max="11528" width="11.625" style="112" customWidth="1"/>
    <col min="11529" max="11529" width="11.5" style="112" customWidth="1"/>
    <col min="11530" max="11531" width="10.5" style="112" bestFit="1" customWidth="1"/>
    <col min="11532" max="11532" width="9" style="112"/>
    <col min="11533" max="11533" width="10.5" style="112" bestFit="1" customWidth="1"/>
    <col min="11534" max="11775" width="9" style="112"/>
    <col min="11776" max="11776" width="28.125" style="112" customWidth="1"/>
    <col min="11777" max="11777" width="5.375" style="112" bestFit="1" customWidth="1"/>
    <col min="11778" max="11783" width="10.5" style="112" bestFit="1" customWidth="1"/>
    <col min="11784" max="11784" width="11.625" style="112" customWidth="1"/>
    <col min="11785" max="11785" width="11.5" style="112" customWidth="1"/>
    <col min="11786" max="11787" width="10.5" style="112" bestFit="1" customWidth="1"/>
    <col min="11788" max="11788" width="9" style="112"/>
    <col min="11789" max="11789" width="10.5" style="112" bestFit="1" customWidth="1"/>
    <col min="11790" max="12031" width="9" style="112"/>
    <col min="12032" max="12032" width="28.125" style="112" customWidth="1"/>
    <col min="12033" max="12033" width="5.375" style="112" bestFit="1" customWidth="1"/>
    <col min="12034" max="12039" width="10.5" style="112" bestFit="1" customWidth="1"/>
    <col min="12040" max="12040" width="11.625" style="112" customWidth="1"/>
    <col min="12041" max="12041" width="11.5" style="112" customWidth="1"/>
    <col min="12042" max="12043" width="10.5" style="112" bestFit="1" customWidth="1"/>
    <col min="12044" max="12044" width="9" style="112"/>
    <col min="12045" max="12045" width="10.5" style="112" bestFit="1" customWidth="1"/>
    <col min="12046" max="12287" width="9" style="112"/>
    <col min="12288" max="12288" width="28.125" style="112" customWidth="1"/>
    <col min="12289" max="12289" width="5.375" style="112" bestFit="1" customWidth="1"/>
    <col min="12290" max="12295" width="10.5" style="112" bestFit="1" customWidth="1"/>
    <col min="12296" max="12296" width="11.625" style="112" customWidth="1"/>
    <col min="12297" max="12297" width="11.5" style="112" customWidth="1"/>
    <col min="12298" max="12299" width="10.5" style="112" bestFit="1" customWidth="1"/>
    <col min="12300" max="12300" width="9" style="112"/>
    <col min="12301" max="12301" width="10.5" style="112" bestFit="1" customWidth="1"/>
    <col min="12302" max="12543" width="9" style="112"/>
    <col min="12544" max="12544" width="28.125" style="112" customWidth="1"/>
    <col min="12545" max="12545" width="5.375" style="112" bestFit="1" customWidth="1"/>
    <col min="12546" max="12551" width="10.5" style="112" bestFit="1" customWidth="1"/>
    <col min="12552" max="12552" width="11.625" style="112" customWidth="1"/>
    <col min="12553" max="12553" width="11.5" style="112" customWidth="1"/>
    <col min="12554" max="12555" width="10.5" style="112" bestFit="1" customWidth="1"/>
    <col min="12556" max="12556" width="9" style="112"/>
    <col min="12557" max="12557" width="10.5" style="112" bestFit="1" customWidth="1"/>
    <col min="12558" max="12799" width="9" style="112"/>
    <col min="12800" max="12800" width="28.125" style="112" customWidth="1"/>
    <col min="12801" max="12801" width="5.375" style="112" bestFit="1" customWidth="1"/>
    <col min="12802" max="12807" width="10.5" style="112" bestFit="1" customWidth="1"/>
    <col min="12808" max="12808" width="11.625" style="112" customWidth="1"/>
    <col min="12809" max="12809" width="11.5" style="112" customWidth="1"/>
    <col min="12810" max="12811" width="10.5" style="112" bestFit="1" customWidth="1"/>
    <col min="12812" max="12812" width="9" style="112"/>
    <col min="12813" max="12813" width="10.5" style="112" bestFit="1" customWidth="1"/>
    <col min="12814" max="13055" width="9" style="112"/>
    <col min="13056" max="13056" width="28.125" style="112" customWidth="1"/>
    <col min="13057" max="13057" width="5.375" style="112" bestFit="1" customWidth="1"/>
    <col min="13058" max="13063" width="10.5" style="112" bestFit="1" customWidth="1"/>
    <col min="13064" max="13064" width="11.625" style="112" customWidth="1"/>
    <col min="13065" max="13065" width="11.5" style="112" customWidth="1"/>
    <col min="13066" max="13067" width="10.5" style="112" bestFit="1" customWidth="1"/>
    <col min="13068" max="13068" width="9" style="112"/>
    <col min="13069" max="13069" width="10.5" style="112" bestFit="1" customWidth="1"/>
    <col min="13070" max="13311" width="9" style="112"/>
    <col min="13312" max="13312" width="28.125" style="112" customWidth="1"/>
    <col min="13313" max="13313" width="5.375" style="112" bestFit="1" customWidth="1"/>
    <col min="13314" max="13319" width="10.5" style="112" bestFit="1" customWidth="1"/>
    <col min="13320" max="13320" width="11.625" style="112" customWidth="1"/>
    <col min="13321" max="13321" width="11.5" style="112" customWidth="1"/>
    <col min="13322" max="13323" width="10.5" style="112" bestFit="1" customWidth="1"/>
    <col min="13324" max="13324" width="9" style="112"/>
    <col min="13325" max="13325" width="10.5" style="112" bestFit="1" customWidth="1"/>
    <col min="13326" max="13567" width="9" style="112"/>
    <col min="13568" max="13568" width="28.125" style="112" customWidth="1"/>
    <col min="13569" max="13569" width="5.375" style="112" bestFit="1" customWidth="1"/>
    <col min="13570" max="13575" width="10.5" style="112" bestFit="1" customWidth="1"/>
    <col min="13576" max="13576" width="11.625" style="112" customWidth="1"/>
    <col min="13577" max="13577" width="11.5" style="112" customWidth="1"/>
    <col min="13578" max="13579" width="10.5" style="112" bestFit="1" customWidth="1"/>
    <col min="13580" max="13580" width="9" style="112"/>
    <col min="13581" max="13581" width="10.5" style="112" bestFit="1" customWidth="1"/>
    <col min="13582" max="13823" width="9" style="112"/>
    <col min="13824" max="13824" width="28.125" style="112" customWidth="1"/>
    <col min="13825" max="13825" width="5.375" style="112" bestFit="1" customWidth="1"/>
    <col min="13826" max="13831" width="10.5" style="112" bestFit="1" customWidth="1"/>
    <col min="13832" max="13832" width="11.625" style="112" customWidth="1"/>
    <col min="13833" max="13833" width="11.5" style="112" customWidth="1"/>
    <col min="13834" max="13835" width="10.5" style="112" bestFit="1" customWidth="1"/>
    <col min="13836" max="13836" width="9" style="112"/>
    <col min="13837" max="13837" width="10.5" style="112" bestFit="1" customWidth="1"/>
    <col min="13838" max="14079" width="9" style="112"/>
    <col min="14080" max="14080" width="28.125" style="112" customWidth="1"/>
    <col min="14081" max="14081" width="5.375" style="112" bestFit="1" customWidth="1"/>
    <col min="14082" max="14087" width="10.5" style="112" bestFit="1" customWidth="1"/>
    <col min="14088" max="14088" width="11.625" style="112" customWidth="1"/>
    <col min="14089" max="14089" width="11.5" style="112" customWidth="1"/>
    <col min="14090" max="14091" width="10.5" style="112" bestFit="1" customWidth="1"/>
    <col min="14092" max="14092" width="9" style="112"/>
    <col min="14093" max="14093" width="10.5" style="112" bestFit="1" customWidth="1"/>
    <col min="14094" max="14335" width="9" style="112"/>
    <col min="14336" max="14336" width="28.125" style="112" customWidth="1"/>
    <col min="14337" max="14337" width="5.375" style="112" bestFit="1" customWidth="1"/>
    <col min="14338" max="14343" width="10.5" style="112" bestFit="1" customWidth="1"/>
    <col min="14344" max="14344" width="11.625" style="112" customWidth="1"/>
    <col min="14345" max="14345" width="11.5" style="112" customWidth="1"/>
    <col min="14346" max="14347" width="10.5" style="112" bestFit="1" customWidth="1"/>
    <col min="14348" max="14348" width="9" style="112"/>
    <col min="14349" max="14349" width="10.5" style="112" bestFit="1" customWidth="1"/>
    <col min="14350" max="14591" width="9" style="112"/>
    <col min="14592" max="14592" width="28.125" style="112" customWidth="1"/>
    <col min="14593" max="14593" width="5.375" style="112" bestFit="1" customWidth="1"/>
    <col min="14594" max="14599" width="10.5" style="112" bestFit="1" customWidth="1"/>
    <col min="14600" max="14600" width="11.625" style="112" customWidth="1"/>
    <col min="14601" max="14601" width="11.5" style="112" customWidth="1"/>
    <col min="14602" max="14603" width="10.5" style="112" bestFit="1" customWidth="1"/>
    <col min="14604" max="14604" width="9" style="112"/>
    <col min="14605" max="14605" width="10.5" style="112" bestFit="1" customWidth="1"/>
    <col min="14606" max="14847" width="9" style="112"/>
    <col min="14848" max="14848" width="28.125" style="112" customWidth="1"/>
    <col min="14849" max="14849" width="5.375" style="112" bestFit="1" customWidth="1"/>
    <col min="14850" max="14855" width="10.5" style="112" bestFit="1" customWidth="1"/>
    <col min="14856" max="14856" width="11.625" style="112" customWidth="1"/>
    <col min="14857" max="14857" width="11.5" style="112" customWidth="1"/>
    <col min="14858" max="14859" width="10.5" style="112" bestFit="1" customWidth="1"/>
    <col min="14860" max="14860" width="9" style="112"/>
    <col min="14861" max="14861" width="10.5" style="112" bestFit="1" customWidth="1"/>
    <col min="14862" max="15103" width="9" style="112"/>
    <col min="15104" max="15104" width="28.125" style="112" customWidth="1"/>
    <col min="15105" max="15105" width="5.375" style="112" bestFit="1" customWidth="1"/>
    <col min="15106" max="15111" width="10.5" style="112" bestFit="1" customWidth="1"/>
    <col min="15112" max="15112" width="11.625" style="112" customWidth="1"/>
    <col min="15113" max="15113" width="11.5" style="112" customWidth="1"/>
    <col min="15114" max="15115" width="10.5" style="112" bestFit="1" customWidth="1"/>
    <col min="15116" max="15116" width="9" style="112"/>
    <col min="15117" max="15117" width="10.5" style="112" bestFit="1" customWidth="1"/>
    <col min="15118" max="15359" width="9" style="112"/>
    <col min="15360" max="15360" width="28.125" style="112" customWidth="1"/>
    <col min="15361" max="15361" width="5.375" style="112" bestFit="1" customWidth="1"/>
    <col min="15362" max="15367" width="10.5" style="112" bestFit="1" customWidth="1"/>
    <col min="15368" max="15368" width="11.625" style="112" customWidth="1"/>
    <col min="15369" max="15369" width="11.5" style="112" customWidth="1"/>
    <col min="15370" max="15371" width="10.5" style="112" bestFit="1" customWidth="1"/>
    <col min="15372" max="15372" width="9" style="112"/>
    <col min="15373" max="15373" width="10.5" style="112" bestFit="1" customWidth="1"/>
    <col min="15374" max="15615" width="9" style="112"/>
    <col min="15616" max="15616" width="28.125" style="112" customWidth="1"/>
    <col min="15617" max="15617" width="5.375" style="112" bestFit="1" customWidth="1"/>
    <col min="15618" max="15623" width="10.5" style="112" bestFit="1" customWidth="1"/>
    <col min="15624" max="15624" width="11.625" style="112" customWidth="1"/>
    <col min="15625" max="15625" width="11.5" style="112" customWidth="1"/>
    <col min="15626" max="15627" width="10.5" style="112" bestFit="1" customWidth="1"/>
    <col min="15628" max="15628" width="9" style="112"/>
    <col min="15629" max="15629" width="10.5" style="112" bestFit="1" customWidth="1"/>
    <col min="15630" max="15871" width="9" style="112"/>
    <col min="15872" max="15872" width="28.125" style="112" customWidth="1"/>
    <col min="15873" max="15873" width="5.375" style="112" bestFit="1" customWidth="1"/>
    <col min="15874" max="15879" width="10.5" style="112" bestFit="1" customWidth="1"/>
    <col min="15880" max="15880" width="11.625" style="112" customWidth="1"/>
    <col min="15881" max="15881" width="11.5" style="112" customWidth="1"/>
    <col min="15882" max="15883" width="10.5" style="112" bestFit="1" customWidth="1"/>
    <col min="15884" max="15884" width="9" style="112"/>
    <col min="15885" max="15885" width="10.5" style="112" bestFit="1" customWidth="1"/>
    <col min="15886" max="16127" width="9" style="112"/>
    <col min="16128" max="16128" width="28.125" style="112" customWidth="1"/>
    <col min="16129" max="16129" width="5.375" style="112" bestFit="1" customWidth="1"/>
    <col min="16130" max="16135" width="10.5" style="112" bestFit="1" customWidth="1"/>
    <col min="16136" max="16136" width="11.625" style="112" customWidth="1"/>
    <col min="16137" max="16137" width="11.5" style="112" customWidth="1"/>
    <col min="16138" max="16139" width="10.5" style="112" bestFit="1" customWidth="1"/>
    <col min="16140" max="16140" width="9" style="112"/>
    <col min="16141" max="16141" width="10.5" style="112" bestFit="1" customWidth="1"/>
    <col min="16142" max="16384" width="9" style="112"/>
  </cols>
  <sheetData>
    <row r="1" spans="1:12" x14ac:dyDescent="0.6">
      <c r="A1" s="682" t="s">
        <v>0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</row>
    <row r="2" spans="1:12" x14ac:dyDescent="0.6">
      <c r="A2" s="682" t="s">
        <v>258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</row>
    <row r="3" spans="1:12" x14ac:dyDescent="0.6">
      <c r="A3" s="683" t="s">
        <v>459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</row>
    <row r="4" spans="1:12" x14ac:dyDescent="0.6">
      <c r="A4" s="684" t="s">
        <v>117</v>
      </c>
      <c r="B4" s="175" t="s">
        <v>259</v>
      </c>
      <c r="C4" s="686" t="s">
        <v>260</v>
      </c>
      <c r="D4" s="687"/>
      <c r="E4" s="686" t="s">
        <v>261</v>
      </c>
      <c r="F4" s="687"/>
      <c r="G4" s="686" t="s">
        <v>262</v>
      </c>
      <c r="H4" s="687"/>
      <c r="I4" s="686" t="s">
        <v>263</v>
      </c>
      <c r="J4" s="687"/>
      <c r="K4" s="686" t="s">
        <v>74</v>
      </c>
      <c r="L4" s="687"/>
    </row>
    <row r="5" spans="1:12" x14ac:dyDescent="0.6">
      <c r="A5" s="685"/>
      <c r="B5" s="176" t="s">
        <v>264</v>
      </c>
      <c r="C5" s="679" t="s">
        <v>534</v>
      </c>
      <c r="D5" s="680"/>
      <c r="E5" s="679" t="s">
        <v>535</v>
      </c>
      <c r="F5" s="680"/>
      <c r="G5" s="679" t="s">
        <v>536</v>
      </c>
      <c r="H5" s="680"/>
      <c r="I5" s="679" t="s">
        <v>537</v>
      </c>
      <c r="J5" s="680"/>
      <c r="K5" s="679" t="s">
        <v>538</v>
      </c>
      <c r="L5" s="680"/>
    </row>
    <row r="6" spans="1:12" x14ac:dyDescent="0.6">
      <c r="A6" s="177" t="s">
        <v>96</v>
      </c>
      <c r="B6" s="178" t="s">
        <v>667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6">
      <c r="A7" s="179" t="s">
        <v>641</v>
      </c>
      <c r="B7" s="180" t="s">
        <v>668</v>
      </c>
      <c r="C7" s="114">
        <v>21079713.109999999</v>
      </c>
      <c r="D7" s="114"/>
      <c r="E7" s="114"/>
      <c r="F7" s="114">
        <v>33000000.02</v>
      </c>
      <c r="G7" s="114"/>
      <c r="H7" s="114"/>
      <c r="I7" s="114">
        <v>38604121.82</v>
      </c>
      <c r="J7" s="114">
        <v>10355822.51</v>
      </c>
      <c r="K7" s="119">
        <f>SUM(C7+E7+G7+I7-D7-F7-H7-J7)</f>
        <v>16328012.4</v>
      </c>
      <c r="L7" s="115"/>
    </row>
    <row r="8" spans="1:12" x14ac:dyDescent="0.6">
      <c r="A8" s="179" t="s">
        <v>642</v>
      </c>
      <c r="B8" s="180" t="s">
        <v>668</v>
      </c>
      <c r="C8" s="115">
        <v>2756997.64</v>
      </c>
      <c r="D8" s="115"/>
      <c r="E8" s="115">
        <v>30002635</v>
      </c>
      <c r="F8" s="115"/>
      <c r="G8" s="115"/>
      <c r="H8" s="115"/>
      <c r="I8" s="115">
        <v>2019652.49</v>
      </c>
      <c r="J8" s="115">
        <v>27593199.379999999</v>
      </c>
      <c r="K8" s="115">
        <f t="shared" ref="K8:K16" si="0">SUM(C8+E8+G8+I8-D8-F8-H8-J8)</f>
        <v>7186085.7500000037</v>
      </c>
      <c r="L8" s="115"/>
    </row>
    <row r="9" spans="1:12" x14ac:dyDescent="0.6">
      <c r="A9" s="179" t="s">
        <v>265</v>
      </c>
      <c r="B9" s="180" t="s">
        <v>668</v>
      </c>
      <c r="C9" s="115">
        <v>179784.3</v>
      </c>
      <c r="D9" s="115"/>
      <c r="E9" s="115"/>
      <c r="F9" s="115">
        <v>2635</v>
      </c>
      <c r="G9" s="115"/>
      <c r="H9" s="115"/>
      <c r="I9" s="115">
        <v>286409.17</v>
      </c>
      <c r="J9" s="115">
        <v>100000</v>
      </c>
      <c r="K9" s="115">
        <f t="shared" si="0"/>
        <v>363558.47</v>
      </c>
      <c r="L9" s="115"/>
    </row>
    <row r="10" spans="1:12" x14ac:dyDescent="0.6">
      <c r="A10" s="179" t="s">
        <v>449</v>
      </c>
      <c r="B10" s="180" t="s">
        <v>668</v>
      </c>
      <c r="C10" s="115">
        <v>35.49</v>
      </c>
      <c r="D10" s="115"/>
      <c r="E10" s="115"/>
      <c r="F10" s="115"/>
      <c r="G10" s="115"/>
      <c r="H10" s="115"/>
      <c r="I10" s="115">
        <v>3812.56</v>
      </c>
      <c r="J10" s="115">
        <v>3810</v>
      </c>
      <c r="K10" s="115">
        <f t="shared" si="0"/>
        <v>38.049999999999727</v>
      </c>
      <c r="L10" s="115"/>
    </row>
    <row r="11" spans="1:12" x14ac:dyDescent="0.6">
      <c r="A11" s="179" t="s">
        <v>266</v>
      </c>
      <c r="B11" s="180" t="s">
        <v>668</v>
      </c>
      <c r="C11" s="115">
        <v>733746.53</v>
      </c>
      <c r="D11" s="115"/>
      <c r="E11" s="115">
        <v>3000000</v>
      </c>
      <c r="F11" s="115"/>
      <c r="G11" s="115"/>
      <c r="H11" s="115"/>
      <c r="I11" s="115">
        <v>5183.38</v>
      </c>
      <c r="J11" s="115">
        <v>3233610</v>
      </c>
      <c r="K11" s="115">
        <f t="shared" si="0"/>
        <v>505319.91000000015</v>
      </c>
      <c r="L11" s="115"/>
    </row>
    <row r="12" spans="1:12" x14ac:dyDescent="0.6">
      <c r="A12" s="179" t="s">
        <v>292</v>
      </c>
      <c r="B12" s="180" t="s">
        <v>668</v>
      </c>
      <c r="C12" s="115">
        <v>339059.72</v>
      </c>
      <c r="D12" s="115"/>
      <c r="E12" s="115"/>
      <c r="F12" s="115"/>
      <c r="G12" s="115"/>
      <c r="H12" s="115"/>
      <c r="I12" s="115">
        <v>88113.919999999998</v>
      </c>
      <c r="J12" s="115"/>
      <c r="K12" s="115">
        <f t="shared" si="0"/>
        <v>427173.63999999996</v>
      </c>
      <c r="L12" s="115"/>
    </row>
    <row r="13" spans="1:12" x14ac:dyDescent="0.6">
      <c r="A13" s="179" t="s">
        <v>291</v>
      </c>
      <c r="B13" s="180" t="s">
        <v>669</v>
      </c>
      <c r="C13" s="115">
        <v>5000000</v>
      </c>
      <c r="D13" s="115"/>
      <c r="E13" s="115"/>
      <c r="F13" s="115"/>
      <c r="G13" s="115"/>
      <c r="H13" s="115"/>
      <c r="I13" s="115"/>
      <c r="J13" s="115"/>
      <c r="K13" s="115">
        <f t="shared" si="0"/>
        <v>5000000</v>
      </c>
      <c r="L13" s="115"/>
    </row>
    <row r="14" spans="1:12" x14ac:dyDescent="0.6">
      <c r="A14" s="179" t="s">
        <v>450</v>
      </c>
      <c r="B14" s="180" t="s">
        <v>451</v>
      </c>
      <c r="C14" s="115"/>
      <c r="D14" s="115"/>
      <c r="E14" s="115"/>
      <c r="F14" s="115">
        <v>776850</v>
      </c>
      <c r="G14" s="115"/>
      <c r="H14" s="115"/>
      <c r="I14" s="115">
        <v>814550</v>
      </c>
      <c r="J14" s="115">
        <v>37700</v>
      </c>
      <c r="K14" s="115">
        <f>SUM(C14+E14+G14+I14-D14-F14-H14-J14)</f>
        <v>0</v>
      </c>
      <c r="L14" s="115"/>
    </row>
    <row r="15" spans="1:12" x14ac:dyDescent="0.6">
      <c r="A15" s="179" t="s">
        <v>452</v>
      </c>
      <c r="B15" s="180" t="s">
        <v>171</v>
      </c>
      <c r="C15" s="115">
        <v>96380</v>
      </c>
      <c r="D15" s="115"/>
      <c r="E15" s="115">
        <v>65630</v>
      </c>
      <c r="F15" s="115"/>
      <c r="G15" s="115"/>
      <c r="H15" s="115"/>
      <c r="I15" s="115"/>
      <c r="J15" s="115">
        <v>96380</v>
      </c>
      <c r="K15" s="115">
        <f>SUM(C15+E15+G15+I15-D15-F15-H15-J15)</f>
        <v>65630</v>
      </c>
      <c r="L15" s="115"/>
    </row>
    <row r="16" spans="1:12" x14ac:dyDescent="0.6">
      <c r="A16" s="179" t="s">
        <v>81</v>
      </c>
      <c r="B16" s="180" t="s">
        <v>170</v>
      </c>
      <c r="C16" s="115">
        <v>958000</v>
      </c>
      <c r="D16" s="115"/>
      <c r="E16" s="115"/>
      <c r="F16" s="115"/>
      <c r="G16" s="115"/>
      <c r="H16" s="115"/>
      <c r="I16" s="115">
        <v>100000</v>
      </c>
      <c r="J16" s="115">
        <v>282000</v>
      </c>
      <c r="K16" s="115">
        <f t="shared" si="0"/>
        <v>776000</v>
      </c>
      <c r="L16" s="115"/>
    </row>
    <row r="17" spans="1:12" x14ac:dyDescent="0.6">
      <c r="A17" s="179" t="s">
        <v>113</v>
      </c>
      <c r="B17" s="180" t="s">
        <v>168</v>
      </c>
      <c r="C17" s="115"/>
      <c r="D17" s="115">
        <v>1634280.55</v>
      </c>
      <c r="E17" s="115">
        <v>456225.35</v>
      </c>
      <c r="F17" s="115">
        <v>2150688.88</v>
      </c>
      <c r="G17" s="115"/>
      <c r="H17" s="115"/>
      <c r="I17" s="115">
        <v>1185454.1200000001</v>
      </c>
      <c r="J17" s="115"/>
      <c r="K17" s="115"/>
      <c r="L17" s="115">
        <f>SUM(D17+F17+H17+J17-C17-E17-G17-I17)</f>
        <v>2143289.9599999995</v>
      </c>
    </row>
    <row r="18" spans="1:12" x14ac:dyDescent="0.6">
      <c r="A18" s="179" t="s">
        <v>167</v>
      </c>
      <c r="B18" s="180" t="s">
        <v>166</v>
      </c>
      <c r="C18" s="115"/>
      <c r="D18" s="115">
        <v>6948.68</v>
      </c>
      <c r="E18" s="115"/>
      <c r="F18" s="115"/>
      <c r="G18" s="115"/>
      <c r="H18" s="115"/>
      <c r="I18" s="115">
        <v>91122.81</v>
      </c>
      <c r="J18" s="115">
        <v>101691.46</v>
      </c>
      <c r="K18" s="115"/>
      <c r="L18" s="115">
        <f t="shared" ref="L18:L55" si="1">SUM(D18+F18+H18+J18-C18-E18-G18-I18)</f>
        <v>17517.330000000016</v>
      </c>
    </row>
    <row r="19" spans="1:12" x14ac:dyDescent="0.6">
      <c r="A19" s="179" t="s">
        <v>269</v>
      </c>
      <c r="B19" s="180" t="s">
        <v>165</v>
      </c>
      <c r="C19" s="115"/>
      <c r="D19" s="115">
        <v>5281.55</v>
      </c>
      <c r="E19" s="115"/>
      <c r="F19" s="115"/>
      <c r="G19" s="115"/>
      <c r="H19" s="115"/>
      <c r="I19" s="115"/>
      <c r="J19" s="115">
        <v>1706.46</v>
      </c>
      <c r="K19" s="115"/>
      <c r="L19" s="115">
        <f t="shared" si="1"/>
        <v>6988.01</v>
      </c>
    </row>
    <row r="20" spans="1:12" x14ac:dyDescent="0.6">
      <c r="A20" s="179" t="s">
        <v>270</v>
      </c>
      <c r="B20" s="180" t="s">
        <v>670</v>
      </c>
      <c r="C20" s="115"/>
      <c r="D20" s="115"/>
      <c r="E20" s="115"/>
      <c r="F20" s="115"/>
      <c r="G20" s="115"/>
      <c r="H20" s="115"/>
      <c r="I20" s="115">
        <v>2047.76</v>
      </c>
      <c r="J20" s="115">
        <v>2047.76</v>
      </c>
      <c r="K20" s="115"/>
      <c r="L20" s="115">
        <f t="shared" si="1"/>
        <v>0</v>
      </c>
    </row>
    <row r="21" spans="1:12" x14ac:dyDescent="0.6">
      <c r="A21" s="292" t="s">
        <v>164</v>
      </c>
      <c r="B21" s="293" t="s">
        <v>163</v>
      </c>
      <c r="C21" s="116"/>
      <c r="D21" s="116">
        <v>376155</v>
      </c>
      <c r="E21" s="116"/>
      <c r="F21" s="116"/>
      <c r="G21" s="116"/>
      <c r="H21" s="116"/>
      <c r="I21" s="116">
        <v>264885</v>
      </c>
      <c r="J21" s="116">
        <v>499050</v>
      </c>
      <c r="K21" s="116"/>
      <c r="L21" s="115">
        <f t="shared" si="1"/>
        <v>610320</v>
      </c>
    </row>
    <row r="22" spans="1:12" x14ac:dyDescent="0.6">
      <c r="A22" s="179" t="s">
        <v>453</v>
      </c>
      <c r="B22" s="180" t="s">
        <v>671</v>
      </c>
      <c r="C22" s="115"/>
      <c r="D22" s="115"/>
      <c r="E22" s="115"/>
      <c r="F22" s="115"/>
      <c r="G22" s="115"/>
      <c r="H22" s="115"/>
      <c r="I22" s="115">
        <v>152310</v>
      </c>
      <c r="J22" s="115">
        <v>152310</v>
      </c>
      <c r="K22" s="115"/>
      <c r="L22" s="115">
        <f t="shared" si="1"/>
        <v>0</v>
      </c>
    </row>
    <row r="23" spans="1:12" x14ac:dyDescent="0.6">
      <c r="A23" s="181" t="s">
        <v>253</v>
      </c>
      <c r="B23" s="182" t="s">
        <v>460</v>
      </c>
      <c r="C23" s="114"/>
      <c r="D23" s="114"/>
      <c r="E23" s="114">
        <v>7398.92</v>
      </c>
      <c r="F23" s="114">
        <v>84744.35</v>
      </c>
      <c r="G23" s="114"/>
      <c r="H23" s="114"/>
      <c r="I23" s="114">
        <v>15285.79</v>
      </c>
      <c r="J23" s="114"/>
      <c r="K23" s="114"/>
      <c r="L23" s="115">
        <f t="shared" si="1"/>
        <v>62059.640000000007</v>
      </c>
    </row>
    <row r="24" spans="1:12" x14ac:dyDescent="0.6">
      <c r="A24" s="181" t="s">
        <v>643</v>
      </c>
      <c r="B24" s="182" t="s">
        <v>159</v>
      </c>
      <c r="C24" s="114"/>
      <c r="D24" s="114">
        <v>1137784.3</v>
      </c>
      <c r="E24" s="114"/>
      <c r="F24" s="114"/>
      <c r="G24" s="114"/>
      <c r="H24" s="114"/>
      <c r="I24" s="114"/>
      <c r="J24" s="114">
        <v>1774.17</v>
      </c>
      <c r="K24" s="114"/>
      <c r="L24" s="115">
        <f t="shared" si="1"/>
        <v>1139558.47</v>
      </c>
    </row>
    <row r="25" spans="1:12" x14ac:dyDescent="0.6">
      <c r="A25" s="181" t="s">
        <v>271</v>
      </c>
      <c r="B25" s="182" t="s">
        <v>672</v>
      </c>
      <c r="C25" s="114"/>
      <c r="D25" s="114">
        <v>35.49</v>
      </c>
      <c r="E25" s="114"/>
      <c r="F25" s="114"/>
      <c r="G25" s="114"/>
      <c r="H25" s="114"/>
      <c r="I25" s="114">
        <v>3810</v>
      </c>
      <c r="J25" s="114">
        <v>3812.56</v>
      </c>
      <c r="K25" s="114"/>
      <c r="L25" s="115">
        <f t="shared" si="1"/>
        <v>38.049999999999727</v>
      </c>
    </row>
    <row r="26" spans="1:12" x14ac:dyDescent="0.6">
      <c r="A26" s="181" t="s">
        <v>644</v>
      </c>
      <c r="B26" s="182" t="s">
        <v>672</v>
      </c>
      <c r="C26" s="114"/>
      <c r="D26" s="114"/>
      <c r="E26" s="114"/>
      <c r="F26" s="114"/>
      <c r="G26" s="114"/>
      <c r="H26" s="114"/>
      <c r="I26" s="114">
        <v>172000</v>
      </c>
      <c r="J26" s="114">
        <v>172000</v>
      </c>
      <c r="K26" s="114"/>
      <c r="L26" s="115">
        <f t="shared" si="1"/>
        <v>0</v>
      </c>
    </row>
    <row r="27" spans="1:12" x14ac:dyDescent="0.6">
      <c r="A27" s="181" t="s">
        <v>645</v>
      </c>
      <c r="B27" s="182" t="s">
        <v>672</v>
      </c>
      <c r="C27" s="114"/>
      <c r="D27" s="114"/>
      <c r="E27" s="114"/>
      <c r="F27" s="114"/>
      <c r="G27" s="114"/>
      <c r="H27" s="114"/>
      <c r="I27" s="114">
        <v>24600</v>
      </c>
      <c r="J27" s="114">
        <v>24600</v>
      </c>
      <c r="K27" s="114"/>
      <c r="L27" s="115">
        <f t="shared" si="1"/>
        <v>0</v>
      </c>
    </row>
    <row r="28" spans="1:12" x14ac:dyDescent="0.6">
      <c r="A28" s="181" t="s">
        <v>268</v>
      </c>
      <c r="B28" s="182" t="s">
        <v>673</v>
      </c>
      <c r="C28" s="114"/>
      <c r="D28" s="114"/>
      <c r="E28" s="114"/>
      <c r="F28" s="114"/>
      <c r="G28" s="114"/>
      <c r="H28" s="114"/>
      <c r="I28" s="114">
        <v>2946500</v>
      </c>
      <c r="J28" s="114">
        <v>2946500</v>
      </c>
      <c r="K28" s="114"/>
      <c r="L28" s="115">
        <f t="shared" si="1"/>
        <v>0</v>
      </c>
    </row>
    <row r="29" spans="1:12" x14ac:dyDescent="0.6">
      <c r="A29" s="181" t="s">
        <v>454</v>
      </c>
      <c r="B29" s="182" t="s">
        <v>674</v>
      </c>
      <c r="C29" s="114"/>
      <c r="D29" s="114"/>
      <c r="E29" s="114"/>
      <c r="F29" s="114"/>
      <c r="G29" s="114"/>
      <c r="H29" s="114"/>
      <c r="I29" s="114">
        <v>595990</v>
      </c>
      <c r="J29" s="114">
        <v>595990</v>
      </c>
      <c r="K29" s="114"/>
      <c r="L29" s="115">
        <f t="shared" si="1"/>
        <v>0</v>
      </c>
    </row>
    <row r="30" spans="1:12" x14ac:dyDescent="0.6">
      <c r="A30" s="181" t="s">
        <v>267</v>
      </c>
      <c r="B30" s="182" t="s">
        <v>675</v>
      </c>
      <c r="C30" s="114"/>
      <c r="D30" s="114"/>
      <c r="E30" s="114"/>
      <c r="F30" s="114"/>
      <c r="G30" s="114"/>
      <c r="H30" s="114"/>
      <c r="I30" s="114">
        <v>250170</v>
      </c>
      <c r="J30" s="114">
        <v>250170</v>
      </c>
      <c r="K30" s="114"/>
      <c r="L30" s="115">
        <f t="shared" si="1"/>
        <v>0</v>
      </c>
    </row>
    <row r="31" spans="1:12" x14ac:dyDescent="0.6">
      <c r="A31" s="181" t="s">
        <v>455</v>
      </c>
      <c r="B31" s="182" t="s">
        <v>676</v>
      </c>
      <c r="C31" s="114"/>
      <c r="D31" s="114"/>
      <c r="E31" s="114"/>
      <c r="F31" s="114"/>
      <c r="G31" s="114"/>
      <c r="H31" s="114"/>
      <c r="I31" s="114">
        <v>59670</v>
      </c>
      <c r="J31" s="114">
        <v>59670</v>
      </c>
      <c r="K31" s="114"/>
      <c r="L31" s="115">
        <f t="shared" si="1"/>
        <v>0</v>
      </c>
    </row>
    <row r="32" spans="1:12" x14ac:dyDescent="0.6">
      <c r="A32" s="179" t="s">
        <v>93</v>
      </c>
      <c r="B32" s="180" t="s">
        <v>272</v>
      </c>
      <c r="C32" s="115"/>
      <c r="D32" s="115">
        <v>16545893.84</v>
      </c>
      <c r="E32" s="115"/>
      <c r="F32" s="115">
        <v>371481</v>
      </c>
      <c r="G32" s="115"/>
      <c r="H32" s="115">
        <v>2973389.65</v>
      </c>
      <c r="I32" s="115">
        <v>5650000</v>
      </c>
      <c r="J32" s="115">
        <v>2815</v>
      </c>
      <c r="K32" s="115"/>
      <c r="L32" s="115">
        <f t="shared" si="1"/>
        <v>14243579.489999998</v>
      </c>
    </row>
    <row r="33" spans="1:12" x14ac:dyDescent="0.6">
      <c r="A33" s="181" t="s">
        <v>157</v>
      </c>
      <c r="B33" s="182" t="s">
        <v>156</v>
      </c>
      <c r="C33" s="114"/>
      <c r="D33" s="114">
        <v>11437337.380000001</v>
      </c>
      <c r="E33" s="114"/>
      <c r="F33" s="114"/>
      <c r="G33" s="114"/>
      <c r="H33" s="114">
        <v>991129.89</v>
      </c>
      <c r="I33" s="114"/>
      <c r="J33" s="114"/>
      <c r="K33" s="114"/>
      <c r="L33" s="115">
        <f t="shared" si="1"/>
        <v>12428467.270000001</v>
      </c>
    </row>
    <row r="34" spans="1:12" x14ac:dyDescent="0.6">
      <c r="A34" s="388" t="s">
        <v>646</v>
      </c>
      <c r="B34" s="180" t="s">
        <v>677</v>
      </c>
      <c r="C34" s="115"/>
      <c r="D34" s="115"/>
      <c r="E34" s="115"/>
      <c r="F34" s="115"/>
      <c r="G34" s="115">
        <v>62899</v>
      </c>
      <c r="H34" s="115"/>
      <c r="I34" s="115"/>
      <c r="J34" s="115">
        <v>62899</v>
      </c>
      <c r="K34" s="115"/>
      <c r="L34" s="115">
        <f t="shared" si="1"/>
        <v>0</v>
      </c>
    </row>
    <row r="35" spans="1:12" x14ac:dyDescent="0.6">
      <c r="A35" s="388" t="s">
        <v>647</v>
      </c>
      <c r="B35" s="180" t="s">
        <v>678</v>
      </c>
      <c r="C35" s="115"/>
      <c r="D35" s="115"/>
      <c r="E35" s="115"/>
      <c r="F35" s="115"/>
      <c r="G35" s="115">
        <v>30375.040000000001</v>
      </c>
      <c r="H35" s="115"/>
      <c r="I35" s="115"/>
      <c r="J35" s="115">
        <v>30375.040000000001</v>
      </c>
      <c r="K35" s="115"/>
      <c r="L35" s="115">
        <f t="shared" si="1"/>
        <v>0</v>
      </c>
    </row>
    <row r="36" spans="1:12" x14ac:dyDescent="0.6">
      <c r="A36" s="388" t="s">
        <v>648</v>
      </c>
      <c r="B36" s="180" t="s">
        <v>679</v>
      </c>
      <c r="C36" s="115"/>
      <c r="D36" s="115"/>
      <c r="E36" s="115"/>
      <c r="F36" s="115"/>
      <c r="G36" s="115">
        <v>11775</v>
      </c>
      <c r="H36" s="115"/>
      <c r="I36" s="115"/>
      <c r="J36" s="115">
        <v>11775</v>
      </c>
      <c r="K36" s="115"/>
      <c r="L36" s="115">
        <f t="shared" si="1"/>
        <v>0</v>
      </c>
    </row>
    <row r="37" spans="1:12" x14ac:dyDescent="0.6">
      <c r="A37" s="389" t="s">
        <v>649</v>
      </c>
      <c r="B37" s="180" t="s">
        <v>680</v>
      </c>
      <c r="C37" s="115"/>
      <c r="D37" s="115"/>
      <c r="E37" s="115"/>
      <c r="F37" s="115"/>
      <c r="G37" s="115">
        <v>1299.8</v>
      </c>
      <c r="H37" s="115"/>
      <c r="I37" s="115"/>
      <c r="J37" s="115">
        <v>1299.8</v>
      </c>
      <c r="K37" s="115"/>
      <c r="L37" s="115">
        <f t="shared" si="1"/>
        <v>0</v>
      </c>
    </row>
    <row r="38" spans="1:12" x14ac:dyDescent="0.6">
      <c r="A38" s="388" t="s">
        <v>650</v>
      </c>
      <c r="B38" s="180" t="s">
        <v>681</v>
      </c>
      <c r="C38" s="115"/>
      <c r="D38" s="115"/>
      <c r="E38" s="115"/>
      <c r="F38" s="115"/>
      <c r="G38" s="115">
        <v>410</v>
      </c>
      <c r="H38" s="115"/>
      <c r="I38" s="115"/>
      <c r="J38" s="115">
        <v>410</v>
      </c>
      <c r="K38" s="115"/>
      <c r="L38" s="115">
        <f t="shared" si="1"/>
        <v>0</v>
      </c>
    </row>
    <row r="39" spans="1:12" x14ac:dyDescent="0.6">
      <c r="A39" s="388" t="s">
        <v>651</v>
      </c>
      <c r="B39" s="180" t="s">
        <v>682</v>
      </c>
      <c r="C39" s="115"/>
      <c r="D39" s="115"/>
      <c r="E39" s="115"/>
      <c r="F39" s="115"/>
      <c r="G39" s="115">
        <v>136420</v>
      </c>
      <c r="H39" s="115"/>
      <c r="I39" s="115"/>
      <c r="J39" s="115">
        <v>136420</v>
      </c>
      <c r="K39" s="115"/>
      <c r="L39" s="115">
        <f t="shared" si="1"/>
        <v>0</v>
      </c>
    </row>
    <row r="40" spans="1:12" x14ac:dyDescent="0.6">
      <c r="A40" s="388" t="s">
        <v>652</v>
      </c>
      <c r="B40" s="180" t="s">
        <v>683</v>
      </c>
      <c r="C40" s="115"/>
      <c r="D40" s="115"/>
      <c r="E40" s="115"/>
      <c r="F40" s="115"/>
      <c r="G40" s="115">
        <v>320</v>
      </c>
      <c r="H40" s="115"/>
      <c r="I40" s="115"/>
      <c r="J40" s="115">
        <v>320</v>
      </c>
      <c r="K40" s="115"/>
      <c r="L40" s="115">
        <f t="shared" si="1"/>
        <v>0</v>
      </c>
    </row>
    <row r="41" spans="1:12" x14ac:dyDescent="0.6">
      <c r="A41" s="388" t="s">
        <v>653</v>
      </c>
      <c r="B41" s="180" t="s">
        <v>684</v>
      </c>
      <c r="C41" s="115"/>
      <c r="D41" s="115"/>
      <c r="E41" s="115"/>
      <c r="F41" s="115"/>
      <c r="G41" s="115">
        <v>79766</v>
      </c>
      <c r="H41" s="115"/>
      <c r="I41" s="115"/>
      <c r="J41" s="115">
        <v>79766</v>
      </c>
      <c r="K41" s="115"/>
      <c r="L41" s="115">
        <f t="shared" si="1"/>
        <v>0</v>
      </c>
    </row>
    <row r="42" spans="1:12" x14ac:dyDescent="0.6">
      <c r="A42" s="388" t="s">
        <v>654</v>
      </c>
      <c r="B42" s="180" t="s">
        <v>685</v>
      </c>
      <c r="C42" s="115"/>
      <c r="D42" s="115"/>
      <c r="E42" s="115"/>
      <c r="F42" s="115"/>
      <c r="G42" s="115">
        <v>2710</v>
      </c>
      <c r="H42" s="115"/>
      <c r="I42" s="115"/>
      <c r="J42" s="115">
        <v>2710</v>
      </c>
      <c r="K42" s="115"/>
      <c r="L42" s="115">
        <f t="shared" si="1"/>
        <v>0</v>
      </c>
    </row>
    <row r="43" spans="1:12" x14ac:dyDescent="0.6">
      <c r="A43" s="388" t="s">
        <v>655</v>
      </c>
      <c r="B43" s="180" t="s">
        <v>686</v>
      </c>
      <c r="C43" s="115"/>
      <c r="D43" s="115"/>
      <c r="E43" s="115"/>
      <c r="F43" s="115"/>
      <c r="G43" s="115">
        <v>147</v>
      </c>
      <c r="H43" s="115"/>
      <c r="I43" s="115"/>
      <c r="J43" s="115">
        <v>147</v>
      </c>
      <c r="K43" s="115"/>
      <c r="L43" s="115">
        <f t="shared" si="1"/>
        <v>0</v>
      </c>
    </row>
    <row r="44" spans="1:12" x14ac:dyDescent="0.6">
      <c r="A44" s="388" t="s">
        <v>656</v>
      </c>
      <c r="B44" s="180" t="s">
        <v>687</v>
      </c>
      <c r="C44" s="115"/>
      <c r="D44" s="115"/>
      <c r="E44" s="115"/>
      <c r="F44" s="115"/>
      <c r="G44" s="115">
        <v>287871.27</v>
      </c>
      <c r="H44" s="115"/>
      <c r="I44" s="115"/>
      <c r="J44" s="115">
        <v>287871.27</v>
      </c>
      <c r="K44" s="115"/>
      <c r="L44" s="115">
        <f t="shared" si="1"/>
        <v>0</v>
      </c>
    </row>
    <row r="45" spans="1:12" x14ac:dyDescent="0.6">
      <c r="A45" s="388" t="s">
        <v>206</v>
      </c>
      <c r="B45" s="180" t="s">
        <v>688</v>
      </c>
      <c r="C45" s="115"/>
      <c r="D45" s="115"/>
      <c r="E45" s="115"/>
      <c r="F45" s="115">
        <v>65630</v>
      </c>
      <c r="G45" s="115">
        <v>1014745</v>
      </c>
      <c r="H45" s="115"/>
      <c r="I45" s="115"/>
      <c r="J45" s="115">
        <v>949115</v>
      </c>
      <c r="K45" s="115"/>
      <c r="L45" s="115">
        <f t="shared" si="1"/>
        <v>0</v>
      </c>
    </row>
    <row r="46" spans="1:12" x14ac:dyDescent="0.6">
      <c r="A46" s="388" t="s">
        <v>657</v>
      </c>
      <c r="B46" s="180" t="s">
        <v>688</v>
      </c>
      <c r="C46" s="115"/>
      <c r="D46" s="115"/>
      <c r="E46" s="115"/>
      <c r="F46" s="115"/>
      <c r="G46" s="115">
        <v>168140</v>
      </c>
      <c r="H46" s="115"/>
      <c r="I46" s="115"/>
      <c r="J46" s="115">
        <v>168140</v>
      </c>
      <c r="K46" s="115"/>
      <c r="L46" s="115">
        <f t="shared" si="1"/>
        <v>0</v>
      </c>
    </row>
    <row r="47" spans="1:12" x14ac:dyDescent="0.6">
      <c r="A47" s="388" t="s">
        <v>658</v>
      </c>
      <c r="B47" s="180" t="s">
        <v>689</v>
      </c>
      <c r="C47" s="115"/>
      <c r="D47" s="115"/>
      <c r="E47" s="115">
        <v>0.02</v>
      </c>
      <c r="F47" s="115"/>
      <c r="G47" s="115">
        <v>496857.52</v>
      </c>
      <c r="H47" s="115"/>
      <c r="I47" s="115"/>
      <c r="J47" s="115">
        <v>496857.54</v>
      </c>
      <c r="K47" s="115"/>
      <c r="L47" s="115">
        <v>0</v>
      </c>
    </row>
    <row r="48" spans="1:12" x14ac:dyDescent="0.6">
      <c r="A48" s="388" t="s">
        <v>659</v>
      </c>
      <c r="B48" s="180" t="s">
        <v>690</v>
      </c>
      <c r="C48" s="115"/>
      <c r="D48" s="115"/>
      <c r="E48" s="115"/>
      <c r="F48" s="115"/>
      <c r="G48" s="115">
        <v>9045876.1699999999</v>
      </c>
      <c r="H48" s="115"/>
      <c r="I48" s="115"/>
      <c r="J48" s="115">
        <v>9045876.1699999999</v>
      </c>
      <c r="K48" s="115"/>
      <c r="L48" s="115">
        <f t="shared" si="1"/>
        <v>0</v>
      </c>
    </row>
    <row r="49" spans="1:12" x14ac:dyDescent="0.6">
      <c r="A49" s="388" t="s">
        <v>660</v>
      </c>
      <c r="B49" s="180" t="s">
        <v>691</v>
      </c>
      <c r="C49" s="115"/>
      <c r="D49" s="115"/>
      <c r="E49" s="115"/>
      <c r="F49" s="115"/>
      <c r="G49" s="115">
        <v>2870363.87</v>
      </c>
      <c r="H49" s="115"/>
      <c r="I49" s="115"/>
      <c r="J49" s="115">
        <v>2870363.87</v>
      </c>
      <c r="K49" s="115"/>
      <c r="L49" s="115">
        <f t="shared" si="1"/>
        <v>0</v>
      </c>
    </row>
    <row r="50" spans="1:12" x14ac:dyDescent="0.6">
      <c r="A50" s="388" t="s">
        <v>661</v>
      </c>
      <c r="B50" s="180" t="s">
        <v>692</v>
      </c>
      <c r="C50" s="115"/>
      <c r="D50" s="115"/>
      <c r="E50" s="115"/>
      <c r="F50" s="115"/>
      <c r="G50" s="115">
        <v>95969.18</v>
      </c>
      <c r="H50" s="115"/>
      <c r="I50" s="115"/>
      <c r="J50" s="115">
        <v>95969.18</v>
      </c>
      <c r="K50" s="115"/>
      <c r="L50" s="115">
        <f t="shared" si="1"/>
        <v>0</v>
      </c>
    </row>
    <row r="51" spans="1:12" x14ac:dyDescent="0.6">
      <c r="A51" s="388" t="s">
        <v>662</v>
      </c>
      <c r="B51" s="180" t="s">
        <v>693</v>
      </c>
      <c r="C51" s="115"/>
      <c r="D51" s="115"/>
      <c r="E51" s="115"/>
      <c r="F51" s="115"/>
      <c r="G51" s="115">
        <v>5442239.1500000004</v>
      </c>
      <c r="H51" s="115"/>
      <c r="I51" s="115"/>
      <c r="J51" s="115">
        <v>5442239.1500000004</v>
      </c>
      <c r="K51" s="115"/>
      <c r="L51" s="115">
        <f t="shared" si="1"/>
        <v>0</v>
      </c>
    </row>
    <row r="52" spans="1:12" x14ac:dyDescent="0.6">
      <c r="A52" s="388" t="s">
        <v>663</v>
      </c>
      <c r="B52" s="180" t="s">
        <v>694</v>
      </c>
      <c r="C52" s="115"/>
      <c r="D52" s="115"/>
      <c r="E52" s="115"/>
      <c r="F52" s="115"/>
      <c r="G52" s="115">
        <v>41672.949999999997</v>
      </c>
      <c r="H52" s="115"/>
      <c r="I52" s="115"/>
      <c r="J52" s="115">
        <v>41672.949999999997</v>
      </c>
      <c r="K52" s="115"/>
      <c r="L52" s="115">
        <f t="shared" si="1"/>
        <v>0</v>
      </c>
    </row>
    <row r="53" spans="1:12" x14ac:dyDescent="0.6">
      <c r="A53" s="388" t="s">
        <v>664</v>
      </c>
      <c r="B53" s="180" t="s">
        <v>695</v>
      </c>
      <c r="C53" s="115"/>
      <c r="D53" s="115"/>
      <c r="E53" s="115"/>
      <c r="F53" s="115"/>
      <c r="G53" s="115">
        <v>125603.27</v>
      </c>
      <c r="H53" s="115"/>
      <c r="I53" s="115"/>
      <c r="J53" s="115">
        <v>125603.27</v>
      </c>
      <c r="K53" s="115"/>
      <c r="L53" s="115">
        <f t="shared" si="1"/>
        <v>0</v>
      </c>
    </row>
    <row r="54" spans="1:12" x14ac:dyDescent="0.6">
      <c r="A54" s="388" t="s">
        <v>665</v>
      </c>
      <c r="B54" s="180" t="s">
        <v>696</v>
      </c>
      <c r="C54" s="115"/>
      <c r="D54" s="115"/>
      <c r="E54" s="115"/>
      <c r="F54" s="115"/>
      <c r="G54" s="115">
        <v>956494</v>
      </c>
      <c r="H54" s="115"/>
      <c r="I54" s="115"/>
      <c r="J54" s="115">
        <v>956494</v>
      </c>
      <c r="K54" s="115"/>
      <c r="L54" s="115">
        <f t="shared" si="1"/>
        <v>0</v>
      </c>
    </row>
    <row r="55" spans="1:12" x14ac:dyDescent="0.6">
      <c r="A55" s="388" t="s">
        <v>666</v>
      </c>
      <c r="B55" s="180" t="s">
        <v>697</v>
      </c>
      <c r="C55" s="115"/>
      <c r="D55" s="115"/>
      <c r="E55" s="115"/>
      <c r="F55" s="115"/>
      <c r="G55" s="115">
        <v>19155449.149999999</v>
      </c>
      <c r="H55" s="115"/>
      <c r="I55" s="115"/>
      <c r="J55" s="115">
        <v>19155449.149999999</v>
      </c>
      <c r="K55" s="115"/>
      <c r="L55" s="115">
        <f t="shared" si="1"/>
        <v>0</v>
      </c>
    </row>
    <row r="56" spans="1:12" x14ac:dyDescent="0.6">
      <c r="A56" s="179" t="s">
        <v>5</v>
      </c>
      <c r="B56" s="180" t="s">
        <v>273</v>
      </c>
      <c r="C56" s="115"/>
      <c r="D56" s="115"/>
      <c r="E56" s="115"/>
      <c r="F56" s="115"/>
      <c r="G56" s="115"/>
      <c r="H56" s="115">
        <v>9125690</v>
      </c>
      <c r="I56" s="115">
        <v>9127090</v>
      </c>
      <c r="J56" s="115">
        <v>1400</v>
      </c>
      <c r="K56" s="115">
        <f t="shared" ref="K56:K66" si="2">SUM(C56+E56+G56+I56-D56-F56-H56-J56)</f>
        <v>0</v>
      </c>
      <c r="L56" s="115"/>
    </row>
    <row r="57" spans="1:12" x14ac:dyDescent="0.6">
      <c r="A57" s="179" t="s">
        <v>195</v>
      </c>
      <c r="B57" s="180" t="s">
        <v>274</v>
      </c>
      <c r="C57" s="115"/>
      <c r="D57" s="115"/>
      <c r="E57" s="115"/>
      <c r="F57" s="115"/>
      <c r="G57" s="115"/>
      <c r="H57" s="115">
        <v>2383920</v>
      </c>
      <c r="I57" s="115">
        <v>2383920</v>
      </c>
      <c r="J57" s="115"/>
      <c r="K57" s="115">
        <f t="shared" si="2"/>
        <v>0</v>
      </c>
      <c r="L57" s="115"/>
    </row>
    <row r="58" spans="1:12" x14ac:dyDescent="0.6">
      <c r="A58" s="179" t="s">
        <v>12</v>
      </c>
      <c r="B58" s="180" t="s">
        <v>275</v>
      </c>
      <c r="C58" s="115"/>
      <c r="D58" s="115"/>
      <c r="E58" s="115"/>
      <c r="F58" s="115"/>
      <c r="G58" s="115"/>
      <c r="H58" s="115">
        <v>9820219</v>
      </c>
      <c r="I58" s="115">
        <v>9820219</v>
      </c>
      <c r="J58" s="115"/>
      <c r="K58" s="115">
        <f t="shared" si="2"/>
        <v>0</v>
      </c>
      <c r="L58" s="115"/>
    </row>
    <row r="59" spans="1:12" x14ac:dyDescent="0.6">
      <c r="A59" s="179" t="s">
        <v>13</v>
      </c>
      <c r="B59" s="180" t="s">
        <v>276</v>
      </c>
      <c r="C59" s="115"/>
      <c r="D59" s="115"/>
      <c r="E59" s="115">
        <v>938440</v>
      </c>
      <c r="F59" s="115"/>
      <c r="G59" s="115"/>
      <c r="H59" s="115">
        <v>1057080</v>
      </c>
      <c r="I59" s="115">
        <v>118640</v>
      </c>
      <c r="J59" s="115"/>
      <c r="K59" s="115">
        <f t="shared" si="2"/>
        <v>0</v>
      </c>
      <c r="L59" s="115"/>
    </row>
    <row r="60" spans="1:12" x14ac:dyDescent="0.6">
      <c r="A60" s="179" t="s">
        <v>20</v>
      </c>
      <c r="B60" s="180" t="s">
        <v>277</v>
      </c>
      <c r="C60" s="115"/>
      <c r="D60" s="115"/>
      <c r="E60" s="115">
        <v>585430</v>
      </c>
      <c r="F60" s="115"/>
      <c r="G60" s="115"/>
      <c r="H60" s="115">
        <v>3082673.51</v>
      </c>
      <c r="I60" s="115">
        <v>2497243.5099999998</v>
      </c>
      <c r="J60" s="115"/>
      <c r="K60" s="115">
        <f t="shared" si="2"/>
        <v>0</v>
      </c>
      <c r="L60" s="115"/>
    </row>
    <row r="61" spans="1:12" x14ac:dyDescent="0.6">
      <c r="A61" s="179" t="s">
        <v>14</v>
      </c>
      <c r="B61" s="180" t="s">
        <v>278</v>
      </c>
      <c r="C61" s="115"/>
      <c r="D61" s="115"/>
      <c r="E61" s="115">
        <v>124769.96</v>
      </c>
      <c r="F61" s="115"/>
      <c r="G61" s="115"/>
      <c r="H61" s="115">
        <v>2316052.94</v>
      </c>
      <c r="I61" s="115">
        <v>2191282.98</v>
      </c>
      <c r="J61" s="115"/>
      <c r="K61" s="115">
        <f t="shared" si="2"/>
        <v>0</v>
      </c>
      <c r="L61" s="115"/>
    </row>
    <row r="62" spans="1:12" x14ac:dyDescent="0.6">
      <c r="A62" s="179" t="s">
        <v>21</v>
      </c>
      <c r="B62" s="180" t="s">
        <v>279</v>
      </c>
      <c r="C62" s="115"/>
      <c r="D62" s="115"/>
      <c r="E62" s="115"/>
      <c r="F62" s="115"/>
      <c r="G62" s="115"/>
      <c r="H62" s="115">
        <v>664359.11</v>
      </c>
      <c r="I62" s="115">
        <v>664359.11</v>
      </c>
      <c r="J62" s="115"/>
      <c r="K62" s="115">
        <f t="shared" si="2"/>
        <v>0</v>
      </c>
      <c r="L62" s="115"/>
    </row>
    <row r="63" spans="1:12" x14ac:dyDescent="0.6">
      <c r="A63" s="179" t="s">
        <v>16</v>
      </c>
      <c r="B63" s="180" t="s">
        <v>280</v>
      </c>
      <c r="C63" s="115"/>
      <c r="D63" s="115"/>
      <c r="E63" s="115"/>
      <c r="F63" s="115"/>
      <c r="G63" s="115"/>
      <c r="H63" s="115">
        <v>248000</v>
      </c>
      <c r="I63" s="115">
        <v>248000</v>
      </c>
      <c r="J63" s="115"/>
      <c r="K63" s="115">
        <f t="shared" si="2"/>
        <v>0</v>
      </c>
      <c r="L63" s="115"/>
    </row>
    <row r="64" spans="1:12" x14ac:dyDescent="0.6">
      <c r="A64" s="179" t="s">
        <v>17</v>
      </c>
      <c r="B64" s="180" t="s">
        <v>281</v>
      </c>
      <c r="C64" s="115"/>
      <c r="D64" s="115"/>
      <c r="E64" s="115">
        <v>1271500</v>
      </c>
      <c r="F64" s="115"/>
      <c r="G64" s="115"/>
      <c r="H64" s="115">
        <v>4317500</v>
      </c>
      <c r="I64" s="115">
        <v>3046000</v>
      </c>
      <c r="J64" s="115"/>
      <c r="K64" s="115">
        <f t="shared" si="2"/>
        <v>0</v>
      </c>
      <c r="L64" s="115"/>
    </row>
    <row r="65" spans="1:12" x14ac:dyDescent="0.6">
      <c r="A65" s="179" t="s">
        <v>18</v>
      </c>
      <c r="B65" s="180" t="s">
        <v>456</v>
      </c>
      <c r="C65" s="115"/>
      <c r="D65" s="115"/>
      <c r="E65" s="115"/>
      <c r="F65" s="115"/>
      <c r="G65" s="115"/>
      <c r="H65" s="115">
        <v>10000</v>
      </c>
      <c r="I65" s="115">
        <v>10000</v>
      </c>
      <c r="J65" s="115"/>
      <c r="K65" s="115">
        <f t="shared" si="2"/>
        <v>0</v>
      </c>
      <c r="L65" s="115"/>
    </row>
    <row r="66" spans="1:12" x14ac:dyDescent="0.6">
      <c r="A66" s="179" t="s">
        <v>8</v>
      </c>
      <c r="B66" s="180" t="s">
        <v>282</v>
      </c>
      <c r="C66" s="115"/>
      <c r="D66" s="115"/>
      <c r="E66" s="115"/>
      <c r="F66" s="115"/>
      <c r="G66" s="115"/>
      <c r="H66" s="115">
        <v>3037389.27</v>
      </c>
      <c r="I66" s="115">
        <v>3037389.27</v>
      </c>
      <c r="J66" s="115"/>
      <c r="K66" s="115">
        <f t="shared" si="2"/>
        <v>0</v>
      </c>
      <c r="L66" s="115"/>
    </row>
    <row r="67" spans="1:12" x14ac:dyDescent="0.6">
      <c r="A67" s="179"/>
      <c r="B67" s="180"/>
      <c r="C67" s="115"/>
      <c r="D67" s="115"/>
      <c r="E67" s="115"/>
      <c r="F67" s="115"/>
      <c r="G67" s="115"/>
      <c r="H67" s="115"/>
      <c r="I67" s="115"/>
      <c r="J67" s="115"/>
      <c r="K67" s="115"/>
      <c r="L67" s="115"/>
    </row>
    <row r="68" spans="1:12" x14ac:dyDescent="0.6">
      <c r="A68" s="118" t="s">
        <v>283</v>
      </c>
      <c r="B68" s="183"/>
      <c r="C68" s="117">
        <f t="shared" ref="C68:L68" si="3">SUM(C6:C67)</f>
        <v>31143716.789999999</v>
      </c>
      <c r="D68" s="117">
        <f t="shared" si="3"/>
        <v>31143716.789999999</v>
      </c>
      <c r="E68" s="117">
        <f t="shared" si="3"/>
        <v>36452029.250000007</v>
      </c>
      <c r="F68" s="117">
        <f t="shared" si="3"/>
        <v>36452029.25</v>
      </c>
      <c r="G68" s="117">
        <f t="shared" si="3"/>
        <v>40027403.369999997</v>
      </c>
      <c r="H68" s="117">
        <f t="shared" si="3"/>
        <v>40027403.369999997</v>
      </c>
      <c r="I68" s="117">
        <f t="shared" si="3"/>
        <v>86479832.690000013</v>
      </c>
      <c r="J68" s="117">
        <f t="shared" si="3"/>
        <v>86479832.689999998</v>
      </c>
      <c r="K68" s="117">
        <f t="shared" si="3"/>
        <v>30651818.220000006</v>
      </c>
      <c r="L68" s="117">
        <f t="shared" si="3"/>
        <v>30651818.219999999</v>
      </c>
    </row>
    <row r="69" spans="1:12" x14ac:dyDescent="0.6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1:12" x14ac:dyDescent="0.6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1:12" x14ac:dyDescent="0.6">
      <c r="A71" s="112" t="s">
        <v>284</v>
      </c>
      <c r="F71" s="120" t="s">
        <v>190</v>
      </c>
      <c r="J71" s="681" t="s">
        <v>285</v>
      </c>
      <c r="K71" s="681"/>
      <c r="L71" s="681"/>
    </row>
    <row r="72" spans="1:12" x14ac:dyDescent="0.6">
      <c r="A72" s="112" t="s">
        <v>286</v>
      </c>
      <c r="C72" s="112"/>
      <c r="F72" s="120" t="s">
        <v>287</v>
      </c>
      <c r="J72" s="681" t="s">
        <v>288</v>
      </c>
      <c r="K72" s="681"/>
      <c r="L72" s="681"/>
    </row>
    <row r="73" spans="1:12" x14ac:dyDescent="0.6">
      <c r="A73" s="112" t="s">
        <v>289</v>
      </c>
      <c r="C73" s="112"/>
      <c r="F73" s="120" t="s">
        <v>290</v>
      </c>
      <c r="J73" s="681" t="s">
        <v>152</v>
      </c>
      <c r="K73" s="681"/>
      <c r="L73" s="681"/>
    </row>
    <row r="78" spans="1:12" x14ac:dyDescent="0.6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</row>
    <row r="79" spans="1:12" x14ac:dyDescent="0.6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</row>
  </sheetData>
  <mergeCells count="17">
    <mergeCell ref="I5:J5"/>
    <mergeCell ref="K5:L5"/>
    <mergeCell ref="J71:L71"/>
    <mergeCell ref="J72:L72"/>
    <mergeCell ref="J73:L73"/>
    <mergeCell ref="A1:L1"/>
    <mergeCell ref="A2:L2"/>
    <mergeCell ref="A3:L3"/>
    <mergeCell ref="A4:A5"/>
    <mergeCell ref="C4:D4"/>
    <mergeCell ref="E4:F4"/>
    <mergeCell ref="G4:H4"/>
    <mergeCell ref="I4:J4"/>
    <mergeCell ref="K4:L4"/>
    <mergeCell ref="C5:D5"/>
    <mergeCell ref="E5:F5"/>
    <mergeCell ref="G5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5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9" sqref="E19"/>
    </sheetView>
  </sheetViews>
  <sheetFormatPr defaultRowHeight="24.75" x14ac:dyDescent="0.6"/>
  <cols>
    <col min="1" max="1" width="6.625" style="31" customWidth="1"/>
    <col min="2" max="8" width="9" style="32"/>
    <col min="9" max="9" width="15.625" style="32" customWidth="1"/>
    <col min="10" max="10" width="9" style="32"/>
    <col min="11" max="16384" width="9" style="31"/>
  </cols>
  <sheetData>
    <row r="1" spans="1:10" x14ac:dyDescent="0.6">
      <c r="A1" s="641" t="s">
        <v>345</v>
      </c>
      <c r="B1" s="641"/>
      <c r="C1" s="641"/>
      <c r="D1" s="641"/>
      <c r="E1" s="641"/>
      <c r="F1" s="641"/>
      <c r="G1" s="641"/>
      <c r="H1" s="641"/>
      <c r="I1" s="641"/>
      <c r="J1" s="50"/>
    </row>
    <row r="2" spans="1:10" x14ac:dyDescent="0.6">
      <c r="A2" s="641" t="s">
        <v>85</v>
      </c>
      <c r="B2" s="641"/>
      <c r="C2" s="641"/>
      <c r="D2" s="641"/>
      <c r="E2" s="641"/>
      <c r="F2" s="641"/>
      <c r="G2" s="641"/>
      <c r="H2" s="641"/>
      <c r="I2" s="641"/>
      <c r="J2" s="50"/>
    </row>
    <row r="3" spans="1:10" x14ac:dyDescent="0.6">
      <c r="A3" s="641" t="s">
        <v>496</v>
      </c>
      <c r="B3" s="641"/>
      <c r="C3" s="641"/>
      <c r="D3" s="641"/>
      <c r="E3" s="641"/>
      <c r="F3" s="641"/>
      <c r="G3" s="641"/>
      <c r="H3" s="641"/>
      <c r="I3" s="641"/>
      <c r="J3" s="50"/>
    </row>
    <row r="5" spans="1:10" x14ac:dyDescent="0.6">
      <c r="B5" s="51" t="s">
        <v>339</v>
      </c>
    </row>
    <row r="6" spans="1:10" x14ac:dyDescent="0.6">
      <c r="C6" s="32" t="s">
        <v>346</v>
      </c>
    </row>
    <row r="7" spans="1:10" x14ac:dyDescent="0.6">
      <c r="B7" s="32" t="s">
        <v>414</v>
      </c>
    </row>
    <row r="9" spans="1:10" x14ac:dyDescent="0.6">
      <c r="B9" s="51" t="s">
        <v>340</v>
      </c>
    </row>
    <row r="10" spans="1:10" x14ac:dyDescent="0.6">
      <c r="C10" s="32" t="s">
        <v>341</v>
      </c>
    </row>
    <row r="11" spans="1:10" x14ac:dyDescent="0.6">
      <c r="C11" s="32" t="s">
        <v>342</v>
      </c>
    </row>
    <row r="12" spans="1:10" x14ac:dyDescent="0.6">
      <c r="B12" s="32" t="s">
        <v>343</v>
      </c>
    </row>
    <row r="13" spans="1:10" x14ac:dyDescent="0.6">
      <c r="B13" s="32" t="s">
        <v>713</v>
      </c>
    </row>
    <row r="14" spans="1:10" x14ac:dyDescent="0.6">
      <c r="B14" s="32" t="s">
        <v>714</v>
      </c>
    </row>
    <row r="15" spans="1:10" x14ac:dyDescent="0.6">
      <c r="C15" s="32" t="s">
        <v>344</v>
      </c>
    </row>
    <row r="16" spans="1:10" x14ac:dyDescent="0.6">
      <c r="B16" s="32" t="s">
        <v>347</v>
      </c>
    </row>
    <row r="17" spans="2:2" s="31" customFormat="1" x14ac:dyDescent="0.6">
      <c r="B17" s="32" t="s">
        <v>348</v>
      </c>
    </row>
  </sheetData>
  <mergeCells count="3">
    <mergeCell ref="A1:I1"/>
    <mergeCell ref="A2:I2"/>
    <mergeCell ref="A3:I3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topLeftCell="A109" workbookViewId="0">
      <selection activeCell="A39" sqref="A39"/>
    </sheetView>
  </sheetViews>
  <sheetFormatPr defaultColWidth="14" defaultRowHeight="22.5" customHeight="1" x14ac:dyDescent="0.55000000000000004"/>
  <cols>
    <col min="1" max="1" width="3.25" style="52" customWidth="1"/>
    <col min="2" max="2" width="3.875" style="52" customWidth="1"/>
    <col min="3" max="3" width="3.5" style="52" customWidth="1"/>
    <col min="4" max="4" width="46.625" style="52" customWidth="1"/>
    <col min="5" max="5" width="14.625" style="418" bestFit="1" customWidth="1"/>
    <col min="6" max="16384" width="14" style="52"/>
  </cols>
  <sheetData>
    <row r="1" spans="1:5" ht="22.5" customHeight="1" x14ac:dyDescent="0.55000000000000004">
      <c r="A1" s="54" t="s">
        <v>802</v>
      </c>
    </row>
    <row r="2" spans="1:5" ht="22.5" customHeight="1" x14ac:dyDescent="0.55000000000000004">
      <c r="B2" s="54" t="s">
        <v>803</v>
      </c>
    </row>
    <row r="3" spans="1:5" ht="22.5" customHeight="1" x14ac:dyDescent="0.55000000000000004">
      <c r="C3" s="54" t="s">
        <v>804</v>
      </c>
    </row>
    <row r="4" spans="1:5" ht="22.5" customHeight="1" x14ac:dyDescent="0.55000000000000004">
      <c r="C4" s="52">
        <v>1</v>
      </c>
      <c r="D4" s="52" t="s">
        <v>741</v>
      </c>
      <c r="E4" s="418">
        <v>3500</v>
      </c>
    </row>
    <row r="5" spans="1:5" ht="22.5" customHeight="1" x14ac:dyDescent="0.55000000000000004">
      <c r="C5" s="52">
        <v>2</v>
      </c>
      <c r="D5" s="52" t="s">
        <v>743</v>
      </c>
      <c r="E5" s="418">
        <v>1500</v>
      </c>
    </row>
    <row r="6" spans="1:5" ht="22.5" customHeight="1" x14ac:dyDescent="0.55000000000000004">
      <c r="C6" s="52">
        <v>3</v>
      </c>
      <c r="D6" s="52" t="s">
        <v>737</v>
      </c>
      <c r="E6" s="418">
        <v>74000</v>
      </c>
    </row>
    <row r="7" spans="1:5" ht="22.5" customHeight="1" x14ac:dyDescent="0.55000000000000004">
      <c r="C7" s="52">
        <v>4</v>
      </c>
      <c r="D7" s="52" t="s">
        <v>747</v>
      </c>
      <c r="E7" s="418">
        <v>4900</v>
      </c>
    </row>
    <row r="8" spans="1:5" ht="22.5" customHeight="1" x14ac:dyDescent="0.55000000000000004">
      <c r="C8" s="52">
        <v>5</v>
      </c>
      <c r="D8" s="52" t="s">
        <v>740</v>
      </c>
      <c r="E8" s="418">
        <v>45000</v>
      </c>
    </row>
    <row r="9" spans="1:5" ht="22.5" customHeight="1" x14ac:dyDescent="0.55000000000000004">
      <c r="C9" s="52">
        <v>6</v>
      </c>
      <c r="D9" s="52" t="s">
        <v>736</v>
      </c>
      <c r="E9" s="418">
        <v>14200</v>
      </c>
    </row>
    <row r="10" spans="1:5" ht="22.5" customHeight="1" x14ac:dyDescent="0.55000000000000004">
      <c r="C10" s="52">
        <v>7</v>
      </c>
      <c r="D10" s="52" t="s">
        <v>738</v>
      </c>
      <c r="E10" s="418">
        <v>22400</v>
      </c>
    </row>
    <row r="11" spans="1:5" ht="22.5" customHeight="1" x14ac:dyDescent="0.55000000000000004">
      <c r="C11" s="52">
        <v>8</v>
      </c>
      <c r="D11" s="52" t="s">
        <v>746</v>
      </c>
      <c r="E11" s="418">
        <v>4000</v>
      </c>
    </row>
    <row r="12" spans="1:5" ht="22.5" customHeight="1" x14ac:dyDescent="0.55000000000000004">
      <c r="C12" s="52">
        <v>9</v>
      </c>
      <c r="D12" s="52" t="s">
        <v>745</v>
      </c>
      <c r="E12" s="418">
        <v>5500</v>
      </c>
    </row>
    <row r="13" spans="1:5" ht="22.5" customHeight="1" x14ac:dyDescent="0.55000000000000004">
      <c r="C13" s="52">
        <v>10</v>
      </c>
      <c r="D13" s="52" t="s">
        <v>744</v>
      </c>
      <c r="E13" s="418">
        <v>16500</v>
      </c>
    </row>
    <row r="14" spans="1:5" ht="22.5" customHeight="1" x14ac:dyDescent="0.55000000000000004">
      <c r="C14" s="52">
        <v>11</v>
      </c>
      <c r="D14" s="52" t="s">
        <v>742</v>
      </c>
      <c r="E14" s="418">
        <v>6000</v>
      </c>
    </row>
    <row r="15" spans="1:5" ht="22.5" customHeight="1" x14ac:dyDescent="0.55000000000000004">
      <c r="C15" s="52">
        <v>12</v>
      </c>
      <c r="D15" s="52" t="s">
        <v>749</v>
      </c>
      <c r="E15" s="418">
        <v>3500</v>
      </c>
    </row>
    <row r="16" spans="1:5" ht="22.5" customHeight="1" x14ac:dyDescent="0.55000000000000004">
      <c r="C16" s="52">
        <v>13</v>
      </c>
      <c r="D16" s="52" t="s">
        <v>750</v>
      </c>
      <c r="E16" s="418">
        <v>3500</v>
      </c>
    </row>
    <row r="17" spans="1:5" ht="22.5" customHeight="1" x14ac:dyDescent="0.55000000000000004">
      <c r="C17" s="52">
        <v>14</v>
      </c>
      <c r="D17" s="52" t="s">
        <v>739</v>
      </c>
      <c r="E17" s="418">
        <v>38000</v>
      </c>
    </row>
    <row r="18" spans="1:5" ht="22.5" customHeight="1" x14ac:dyDescent="0.55000000000000004">
      <c r="C18" s="52">
        <v>15</v>
      </c>
      <c r="D18" s="52" t="s">
        <v>748</v>
      </c>
      <c r="E18" s="418">
        <v>5500</v>
      </c>
    </row>
    <row r="19" spans="1:5" ht="22.5" customHeight="1" thickBot="1" x14ac:dyDescent="0.6">
      <c r="D19" s="54" t="s">
        <v>6</v>
      </c>
      <c r="E19" s="568">
        <f>SUM(E4:E18)</f>
        <v>248000</v>
      </c>
    </row>
    <row r="20" spans="1:5" ht="22.5" customHeight="1" thickTop="1" x14ac:dyDescent="0.55000000000000004">
      <c r="D20" s="54"/>
      <c r="E20" s="569"/>
    </row>
    <row r="21" spans="1:5" ht="22.5" customHeight="1" x14ac:dyDescent="0.55000000000000004">
      <c r="C21" s="54" t="s">
        <v>805</v>
      </c>
      <c r="E21" s="570">
        <v>0</v>
      </c>
    </row>
    <row r="22" spans="1:5" ht="22.5" customHeight="1" thickBot="1" x14ac:dyDescent="0.6">
      <c r="D22" s="54"/>
      <c r="E22" s="568">
        <v>0</v>
      </c>
    </row>
    <row r="23" spans="1:5" ht="22.5" customHeight="1" thickTop="1" x14ac:dyDescent="0.55000000000000004"/>
    <row r="24" spans="1:5" ht="22.5" customHeight="1" thickBot="1" x14ac:dyDescent="0.6">
      <c r="A24" s="688" t="s">
        <v>806</v>
      </c>
      <c r="B24" s="688"/>
      <c r="C24" s="688"/>
      <c r="D24" s="688"/>
      <c r="E24" s="571">
        <f>E19+E22</f>
        <v>248000</v>
      </c>
    </row>
    <row r="25" spans="1:5" ht="22.5" customHeight="1" thickTop="1" x14ac:dyDescent="0.55000000000000004"/>
    <row r="37" spans="1:5" ht="21.75" customHeight="1" x14ac:dyDescent="0.55000000000000004">
      <c r="A37" s="54" t="s">
        <v>802</v>
      </c>
    </row>
    <row r="38" spans="1:5" ht="21.75" customHeight="1" x14ac:dyDescent="0.55000000000000004">
      <c r="B38" s="54" t="s">
        <v>807</v>
      </c>
    </row>
    <row r="39" spans="1:5" ht="21.75" customHeight="1" x14ac:dyDescent="0.55000000000000004">
      <c r="B39" s="54"/>
      <c r="C39" s="54" t="s">
        <v>808</v>
      </c>
    </row>
    <row r="40" spans="1:5" ht="21.75" customHeight="1" x14ac:dyDescent="0.55000000000000004">
      <c r="C40" s="52">
        <v>1</v>
      </c>
      <c r="D40" s="572" t="s">
        <v>557</v>
      </c>
      <c r="E40" s="573">
        <v>199500</v>
      </c>
    </row>
    <row r="41" spans="1:5" ht="21.75" customHeight="1" x14ac:dyDescent="0.55000000000000004">
      <c r="C41" s="52">
        <v>2</v>
      </c>
      <c r="D41" s="572" t="s">
        <v>558</v>
      </c>
      <c r="E41" s="573">
        <v>216000</v>
      </c>
    </row>
    <row r="42" spans="1:5" ht="21.75" customHeight="1" x14ac:dyDescent="0.55000000000000004">
      <c r="C42" s="52">
        <v>3</v>
      </c>
      <c r="D42" s="572" t="s">
        <v>395</v>
      </c>
      <c r="E42" s="573">
        <v>81500</v>
      </c>
    </row>
    <row r="43" spans="1:5" ht="21.75" customHeight="1" x14ac:dyDescent="0.55000000000000004">
      <c r="C43" s="52">
        <v>4</v>
      </c>
      <c r="D43" s="572" t="s">
        <v>396</v>
      </c>
      <c r="E43" s="573">
        <v>84500</v>
      </c>
    </row>
    <row r="44" spans="1:5" ht="21.75" customHeight="1" x14ac:dyDescent="0.55000000000000004">
      <c r="C44" s="52">
        <v>5</v>
      </c>
      <c r="D44" s="572" t="s">
        <v>397</v>
      </c>
      <c r="E44" s="573">
        <v>33500</v>
      </c>
    </row>
    <row r="45" spans="1:5" ht="21.75" customHeight="1" x14ac:dyDescent="0.55000000000000004">
      <c r="C45" s="52">
        <v>6</v>
      </c>
      <c r="D45" s="574" t="s">
        <v>586</v>
      </c>
      <c r="E45" s="573">
        <v>24000</v>
      </c>
    </row>
    <row r="46" spans="1:5" ht="21.75" customHeight="1" x14ac:dyDescent="0.55000000000000004">
      <c r="C46" s="52">
        <v>7</v>
      </c>
      <c r="D46" s="572" t="s">
        <v>715</v>
      </c>
      <c r="E46" s="573">
        <v>57500</v>
      </c>
    </row>
    <row r="47" spans="1:5" ht="21.75" customHeight="1" x14ac:dyDescent="0.55000000000000004">
      <c r="C47" s="52">
        <v>8</v>
      </c>
      <c r="D47" s="572" t="s">
        <v>716</v>
      </c>
      <c r="E47" s="573">
        <v>25000</v>
      </c>
    </row>
    <row r="48" spans="1:5" ht="21.75" customHeight="1" x14ac:dyDescent="0.55000000000000004">
      <c r="C48" s="52">
        <v>9</v>
      </c>
      <c r="D48" s="572" t="s">
        <v>717</v>
      </c>
      <c r="E48" s="573">
        <v>114500</v>
      </c>
    </row>
    <row r="49" spans="3:5" ht="21.75" customHeight="1" x14ac:dyDescent="0.55000000000000004">
      <c r="C49" s="52">
        <v>10</v>
      </c>
      <c r="D49" s="572" t="s">
        <v>718</v>
      </c>
      <c r="E49" s="573">
        <v>188000</v>
      </c>
    </row>
    <row r="50" spans="3:5" ht="21.75" customHeight="1" x14ac:dyDescent="0.55000000000000004">
      <c r="C50" s="52">
        <v>11</v>
      </c>
      <c r="D50" s="572" t="s">
        <v>719</v>
      </c>
      <c r="E50" s="573">
        <v>197500</v>
      </c>
    </row>
    <row r="51" spans="3:5" ht="21.75" customHeight="1" x14ac:dyDescent="0.55000000000000004">
      <c r="C51" s="52">
        <v>12</v>
      </c>
      <c r="D51" s="572" t="s">
        <v>422</v>
      </c>
      <c r="E51" s="573">
        <v>201500</v>
      </c>
    </row>
    <row r="52" spans="3:5" ht="21.75" customHeight="1" x14ac:dyDescent="0.55000000000000004">
      <c r="C52" s="52">
        <v>13</v>
      </c>
      <c r="D52" s="572" t="s">
        <v>720</v>
      </c>
      <c r="E52" s="573">
        <v>95500</v>
      </c>
    </row>
    <row r="53" spans="3:5" ht="21.75" customHeight="1" x14ac:dyDescent="0.55000000000000004">
      <c r="C53" s="52">
        <v>14</v>
      </c>
      <c r="D53" s="572" t="s">
        <v>721</v>
      </c>
      <c r="E53" s="573">
        <v>82500</v>
      </c>
    </row>
    <row r="54" spans="3:5" ht="21.75" customHeight="1" x14ac:dyDescent="0.55000000000000004">
      <c r="C54" s="52">
        <v>15</v>
      </c>
      <c r="D54" s="572" t="s">
        <v>721</v>
      </c>
      <c r="E54" s="573">
        <v>148500</v>
      </c>
    </row>
    <row r="55" spans="3:5" ht="21.75" customHeight="1" x14ac:dyDescent="0.55000000000000004">
      <c r="C55" s="52">
        <v>16</v>
      </c>
      <c r="D55" s="572" t="s">
        <v>722</v>
      </c>
      <c r="E55" s="573">
        <v>169000</v>
      </c>
    </row>
    <row r="56" spans="3:5" ht="21.75" customHeight="1" x14ac:dyDescent="0.55000000000000004">
      <c r="C56" s="52">
        <v>17</v>
      </c>
      <c r="D56" s="572" t="s">
        <v>723</v>
      </c>
      <c r="E56" s="573">
        <v>229500</v>
      </c>
    </row>
    <row r="57" spans="3:5" ht="21.75" customHeight="1" x14ac:dyDescent="0.55000000000000004">
      <c r="C57" s="52">
        <v>18</v>
      </c>
      <c r="D57" s="572" t="s">
        <v>724</v>
      </c>
      <c r="E57" s="573">
        <v>354500</v>
      </c>
    </row>
    <row r="58" spans="3:5" ht="21.75" customHeight="1" x14ac:dyDescent="0.55000000000000004">
      <c r="C58" s="52">
        <v>19</v>
      </c>
      <c r="D58" s="572" t="s">
        <v>725</v>
      </c>
      <c r="E58" s="573">
        <v>41500</v>
      </c>
    </row>
    <row r="59" spans="3:5" ht="21.75" customHeight="1" x14ac:dyDescent="0.55000000000000004">
      <c r="C59" s="52">
        <v>20</v>
      </c>
      <c r="D59" s="572" t="s">
        <v>726</v>
      </c>
      <c r="E59" s="573">
        <v>286000</v>
      </c>
    </row>
    <row r="60" spans="3:5" ht="21.75" customHeight="1" x14ac:dyDescent="0.55000000000000004">
      <c r="C60" s="52">
        <v>21</v>
      </c>
      <c r="D60" s="572" t="s">
        <v>726</v>
      </c>
      <c r="E60" s="573">
        <v>44000</v>
      </c>
    </row>
    <row r="61" spans="3:5" ht="21.75" customHeight="1" x14ac:dyDescent="0.55000000000000004">
      <c r="C61" s="52">
        <v>22</v>
      </c>
      <c r="D61" s="572" t="s">
        <v>727</v>
      </c>
      <c r="E61" s="573">
        <v>49000</v>
      </c>
    </row>
    <row r="62" spans="3:5" ht="21.75" customHeight="1" x14ac:dyDescent="0.55000000000000004">
      <c r="C62" s="52">
        <v>23</v>
      </c>
      <c r="D62" s="572" t="s">
        <v>728</v>
      </c>
      <c r="E62" s="573">
        <v>378000</v>
      </c>
    </row>
    <row r="63" spans="3:5" ht="21.75" customHeight="1" x14ac:dyDescent="0.55000000000000004">
      <c r="C63" s="52">
        <v>24</v>
      </c>
      <c r="D63" s="572" t="s">
        <v>728</v>
      </c>
      <c r="E63" s="573">
        <v>82500</v>
      </c>
    </row>
    <row r="64" spans="3:5" ht="21.75" customHeight="1" x14ac:dyDescent="0.55000000000000004">
      <c r="C64" s="52">
        <v>25</v>
      </c>
      <c r="D64" s="572" t="s">
        <v>729</v>
      </c>
      <c r="E64" s="573">
        <v>45000</v>
      </c>
    </row>
    <row r="65" spans="3:5" ht="21.75" customHeight="1" x14ac:dyDescent="0.55000000000000004">
      <c r="C65" s="52">
        <v>26</v>
      </c>
      <c r="D65" s="572" t="s">
        <v>729</v>
      </c>
      <c r="E65" s="573">
        <v>71000</v>
      </c>
    </row>
    <row r="66" spans="3:5" ht="21.75" customHeight="1" x14ac:dyDescent="0.55000000000000004">
      <c r="C66" s="52">
        <v>27</v>
      </c>
      <c r="D66" s="572" t="s">
        <v>730</v>
      </c>
      <c r="E66" s="573">
        <v>205500</v>
      </c>
    </row>
    <row r="67" spans="3:5" ht="21.75" customHeight="1" x14ac:dyDescent="0.55000000000000004">
      <c r="C67" s="52">
        <v>28</v>
      </c>
      <c r="D67" s="572" t="s">
        <v>731</v>
      </c>
      <c r="E67" s="573">
        <v>119000</v>
      </c>
    </row>
    <row r="68" spans="3:5" ht="21.75" customHeight="1" x14ac:dyDescent="0.55000000000000004">
      <c r="C68" s="52">
        <v>29</v>
      </c>
      <c r="D68" s="572" t="s">
        <v>732</v>
      </c>
      <c r="E68" s="573">
        <v>64500</v>
      </c>
    </row>
    <row r="69" spans="3:5" ht="21.75" customHeight="1" x14ac:dyDescent="0.55000000000000004">
      <c r="C69" s="52">
        <v>30</v>
      </c>
      <c r="D69" s="572" t="s">
        <v>733</v>
      </c>
      <c r="E69" s="573">
        <v>151000</v>
      </c>
    </row>
    <row r="70" spans="3:5" ht="21.75" customHeight="1" x14ac:dyDescent="0.55000000000000004">
      <c r="C70" s="52">
        <v>31</v>
      </c>
      <c r="D70" s="572" t="s">
        <v>733</v>
      </c>
      <c r="E70" s="573">
        <v>86500</v>
      </c>
    </row>
    <row r="71" spans="3:5" ht="21.75" customHeight="1" x14ac:dyDescent="0.55000000000000004">
      <c r="C71" s="52">
        <v>32</v>
      </c>
      <c r="D71" s="572" t="s">
        <v>734</v>
      </c>
      <c r="E71" s="573">
        <v>29500</v>
      </c>
    </row>
    <row r="72" spans="3:5" ht="21.75" customHeight="1" x14ac:dyDescent="0.55000000000000004">
      <c r="C72" s="52">
        <v>33</v>
      </c>
      <c r="D72" s="572" t="s">
        <v>735</v>
      </c>
      <c r="E72" s="573">
        <v>162000</v>
      </c>
    </row>
    <row r="73" spans="3:5" ht="21.75" customHeight="1" thickBot="1" x14ac:dyDescent="0.6">
      <c r="D73" s="54" t="s">
        <v>6</v>
      </c>
      <c r="E73" s="568">
        <f>SUM(E40:E72)</f>
        <v>4317500</v>
      </c>
    </row>
    <row r="74" spans="3:5" ht="20.25" customHeight="1" thickTop="1" x14ac:dyDescent="0.55000000000000004"/>
    <row r="75" spans="3:5" ht="20.25" customHeight="1" x14ac:dyDescent="0.55000000000000004">
      <c r="C75" s="54" t="s">
        <v>809</v>
      </c>
      <c r="D75" s="56"/>
      <c r="E75" s="413"/>
    </row>
    <row r="76" spans="3:5" ht="20.25" customHeight="1" x14ac:dyDescent="0.55000000000000004">
      <c r="C76" s="52">
        <v>1</v>
      </c>
      <c r="D76" s="566" t="s">
        <v>810</v>
      </c>
      <c r="E76" s="567">
        <v>276000</v>
      </c>
    </row>
    <row r="77" spans="3:5" ht="20.25" customHeight="1" x14ac:dyDescent="0.55000000000000004">
      <c r="C77" s="52">
        <v>2</v>
      </c>
      <c r="D77" s="566" t="s">
        <v>811</v>
      </c>
      <c r="E77" s="567">
        <v>395000</v>
      </c>
    </row>
    <row r="78" spans="3:5" ht="20.25" customHeight="1" x14ac:dyDescent="0.55000000000000004">
      <c r="C78" s="52">
        <v>3</v>
      </c>
      <c r="D78" s="566" t="s">
        <v>812</v>
      </c>
      <c r="E78" s="567">
        <v>155000</v>
      </c>
    </row>
    <row r="79" spans="3:5" ht="20.25" customHeight="1" x14ac:dyDescent="0.55000000000000004">
      <c r="C79" s="52">
        <v>4</v>
      </c>
      <c r="D79" s="566" t="s">
        <v>813</v>
      </c>
      <c r="E79" s="567">
        <v>68000</v>
      </c>
    </row>
    <row r="80" spans="3:5" ht="20.25" customHeight="1" x14ac:dyDescent="0.55000000000000004">
      <c r="C80" s="52">
        <v>5</v>
      </c>
      <c r="D80" s="566" t="s">
        <v>813</v>
      </c>
      <c r="E80" s="567">
        <v>57000</v>
      </c>
    </row>
    <row r="81" spans="3:5" ht="20.25" customHeight="1" x14ac:dyDescent="0.55000000000000004">
      <c r="C81" s="52">
        <v>6</v>
      </c>
      <c r="D81" s="566" t="s">
        <v>812</v>
      </c>
      <c r="E81" s="567">
        <v>176000</v>
      </c>
    </row>
    <row r="82" spans="3:5" ht="20.25" customHeight="1" x14ac:dyDescent="0.55000000000000004">
      <c r="C82" s="52">
        <v>7</v>
      </c>
      <c r="D82" s="566" t="s">
        <v>814</v>
      </c>
      <c r="E82" s="567">
        <v>308000</v>
      </c>
    </row>
    <row r="83" spans="3:5" ht="20.25" customHeight="1" x14ac:dyDescent="0.55000000000000004">
      <c r="C83" s="52">
        <v>8</v>
      </c>
      <c r="D83" s="566" t="s">
        <v>815</v>
      </c>
      <c r="E83" s="567">
        <v>119000</v>
      </c>
    </row>
    <row r="84" spans="3:5" ht="20.25" customHeight="1" x14ac:dyDescent="0.55000000000000004">
      <c r="C84" s="52">
        <v>9</v>
      </c>
      <c r="D84" s="566" t="s">
        <v>815</v>
      </c>
      <c r="E84" s="567">
        <v>94000</v>
      </c>
    </row>
    <row r="85" spans="3:5" ht="20.25" customHeight="1" x14ac:dyDescent="0.55000000000000004">
      <c r="C85" s="52">
        <v>10</v>
      </c>
      <c r="D85" s="566" t="s">
        <v>816</v>
      </c>
      <c r="E85" s="567">
        <v>125000</v>
      </c>
    </row>
    <row r="86" spans="3:5" ht="20.25" customHeight="1" x14ac:dyDescent="0.55000000000000004">
      <c r="C86" s="52">
        <v>11</v>
      </c>
      <c r="D86" s="566" t="s">
        <v>816</v>
      </c>
      <c r="E86" s="567">
        <v>107000</v>
      </c>
    </row>
    <row r="87" spans="3:5" ht="20.25" customHeight="1" x14ac:dyDescent="0.55000000000000004">
      <c r="C87" s="52">
        <v>12</v>
      </c>
      <c r="D87" s="566" t="s">
        <v>817</v>
      </c>
      <c r="E87" s="567">
        <v>495000</v>
      </c>
    </row>
    <row r="88" spans="3:5" ht="20.25" customHeight="1" x14ac:dyDescent="0.55000000000000004">
      <c r="C88" s="52">
        <v>13</v>
      </c>
      <c r="D88" s="566" t="s">
        <v>818</v>
      </c>
      <c r="E88" s="567">
        <v>498000</v>
      </c>
    </row>
    <row r="89" spans="3:5" ht="20.25" customHeight="1" x14ac:dyDescent="0.55000000000000004">
      <c r="C89" s="52">
        <v>14</v>
      </c>
      <c r="D89" s="566" t="s">
        <v>819</v>
      </c>
      <c r="E89" s="567">
        <v>28000</v>
      </c>
    </row>
    <row r="90" spans="3:5" ht="20.25" customHeight="1" x14ac:dyDescent="0.55000000000000004">
      <c r="C90" s="52">
        <v>15</v>
      </c>
      <c r="D90" s="566" t="s">
        <v>820</v>
      </c>
      <c r="E90" s="567">
        <v>24000</v>
      </c>
    </row>
    <row r="91" spans="3:5" ht="20.25" customHeight="1" x14ac:dyDescent="0.55000000000000004">
      <c r="C91" s="52">
        <v>16</v>
      </c>
      <c r="D91" s="566" t="s">
        <v>821</v>
      </c>
      <c r="E91" s="567">
        <v>24000</v>
      </c>
    </row>
    <row r="92" spans="3:5" ht="20.25" customHeight="1" x14ac:dyDescent="0.55000000000000004">
      <c r="C92" s="52">
        <v>17</v>
      </c>
      <c r="D92" s="566" t="s">
        <v>822</v>
      </c>
      <c r="E92" s="567">
        <v>12000</v>
      </c>
    </row>
    <row r="93" spans="3:5" ht="20.25" customHeight="1" x14ac:dyDescent="0.55000000000000004">
      <c r="C93" s="52">
        <v>18</v>
      </c>
      <c r="D93" s="566" t="s">
        <v>823</v>
      </c>
      <c r="E93" s="567">
        <v>64000</v>
      </c>
    </row>
    <row r="94" spans="3:5" ht="20.25" customHeight="1" x14ac:dyDescent="0.55000000000000004">
      <c r="C94" s="52">
        <v>19</v>
      </c>
      <c r="D94" s="566" t="s">
        <v>824</v>
      </c>
      <c r="E94" s="567">
        <v>47000</v>
      </c>
    </row>
    <row r="95" spans="3:5" ht="20.25" customHeight="1" x14ac:dyDescent="0.55000000000000004">
      <c r="C95" s="52">
        <v>20</v>
      </c>
      <c r="D95" s="566" t="s">
        <v>825</v>
      </c>
      <c r="E95" s="567">
        <v>49000</v>
      </c>
    </row>
    <row r="96" spans="3:5" ht="20.25" customHeight="1" x14ac:dyDescent="0.55000000000000004">
      <c r="C96" s="52">
        <v>21</v>
      </c>
      <c r="D96" s="566" t="s">
        <v>826</v>
      </c>
      <c r="E96" s="567">
        <v>47000</v>
      </c>
    </row>
    <row r="97" spans="3:5" ht="20.25" customHeight="1" x14ac:dyDescent="0.55000000000000004">
      <c r="C97" s="52">
        <v>22</v>
      </c>
      <c r="D97" s="566" t="s">
        <v>814</v>
      </c>
      <c r="E97" s="567">
        <v>69000</v>
      </c>
    </row>
    <row r="98" spans="3:5" ht="20.25" customHeight="1" x14ac:dyDescent="0.55000000000000004">
      <c r="C98" s="52">
        <v>23</v>
      </c>
      <c r="D98" s="566" t="s">
        <v>814</v>
      </c>
      <c r="E98" s="567">
        <v>38000</v>
      </c>
    </row>
    <row r="99" spans="3:5" ht="20.25" customHeight="1" x14ac:dyDescent="0.55000000000000004">
      <c r="C99" s="52">
        <v>24</v>
      </c>
      <c r="D99" s="566" t="s">
        <v>827</v>
      </c>
      <c r="E99" s="567">
        <v>15000</v>
      </c>
    </row>
    <row r="100" spans="3:5" ht="20.25" customHeight="1" x14ac:dyDescent="0.55000000000000004">
      <c r="C100" s="52">
        <v>25</v>
      </c>
      <c r="D100" s="566" t="s">
        <v>827</v>
      </c>
      <c r="E100" s="567">
        <v>25000</v>
      </c>
    </row>
    <row r="101" spans="3:5" ht="20.25" customHeight="1" x14ac:dyDescent="0.55000000000000004">
      <c r="C101" s="52">
        <v>26</v>
      </c>
      <c r="D101" s="566" t="s">
        <v>827</v>
      </c>
      <c r="E101" s="567">
        <v>33000</v>
      </c>
    </row>
    <row r="102" spans="3:5" ht="20.25" customHeight="1" x14ac:dyDescent="0.55000000000000004">
      <c r="C102" s="52">
        <v>27</v>
      </c>
      <c r="D102" s="566" t="s">
        <v>828</v>
      </c>
      <c r="E102" s="567">
        <v>42000</v>
      </c>
    </row>
    <row r="103" spans="3:5" ht="20.25" customHeight="1" x14ac:dyDescent="0.55000000000000004">
      <c r="C103" s="52">
        <v>28</v>
      </c>
      <c r="D103" s="566" t="s">
        <v>829</v>
      </c>
      <c r="E103" s="567">
        <v>399000</v>
      </c>
    </row>
    <row r="104" spans="3:5" ht="20.25" customHeight="1" x14ac:dyDescent="0.55000000000000004">
      <c r="C104" s="52">
        <v>29</v>
      </c>
      <c r="D104" s="566" t="s">
        <v>830</v>
      </c>
      <c r="E104" s="567">
        <v>313000</v>
      </c>
    </row>
    <row r="105" spans="3:5" ht="20.25" customHeight="1" x14ac:dyDescent="0.55000000000000004">
      <c r="C105" s="52">
        <v>30</v>
      </c>
      <c r="D105" s="566" t="s">
        <v>831</v>
      </c>
      <c r="E105" s="567">
        <v>274000</v>
      </c>
    </row>
    <row r="106" spans="3:5" ht="20.25" customHeight="1" x14ac:dyDescent="0.55000000000000004">
      <c r="C106" s="52">
        <v>31</v>
      </c>
      <c r="D106" s="566" t="s">
        <v>831</v>
      </c>
      <c r="E106" s="567">
        <v>48000</v>
      </c>
    </row>
    <row r="107" spans="3:5" ht="20.25" customHeight="1" x14ac:dyDescent="0.55000000000000004">
      <c r="C107" s="52">
        <v>32</v>
      </c>
      <c r="D107" s="566" t="s">
        <v>831</v>
      </c>
      <c r="E107" s="567">
        <v>71000</v>
      </c>
    </row>
    <row r="108" spans="3:5" ht="20.25" customHeight="1" x14ac:dyDescent="0.55000000000000004">
      <c r="C108" s="52">
        <v>33</v>
      </c>
      <c r="D108" s="566" t="s">
        <v>828</v>
      </c>
      <c r="E108" s="567">
        <v>278000</v>
      </c>
    </row>
    <row r="109" spans="3:5" ht="20.25" customHeight="1" x14ac:dyDescent="0.55000000000000004">
      <c r="C109" s="52">
        <v>34</v>
      </c>
      <c r="D109" s="566" t="s">
        <v>832</v>
      </c>
      <c r="E109" s="567">
        <v>67000</v>
      </c>
    </row>
    <row r="110" spans="3:5" ht="20.25" customHeight="1" x14ac:dyDescent="0.55000000000000004">
      <c r="C110" s="52">
        <v>35</v>
      </c>
      <c r="D110" s="566" t="s">
        <v>833</v>
      </c>
      <c r="E110" s="567">
        <v>163000</v>
      </c>
    </row>
    <row r="111" spans="3:5" ht="20.25" customHeight="1" x14ac:dyDescent="0.55000000000000004">
      <c r="C111" s="52">
        <v>36</v>
      </c>
      <c r="D111" s="566" t="s">
        <v>834</v>
      </c>
      <c r="E111" s="567">
        <v>183000</v>
      </c>
    </row>
    <row r="112" spans="3:5" ht="20.25" customHeight="1" x14ac:dyDescent="0.55000000000000004">
      <c r="C112" s="52">
        <v>37</v>
      </c>
      <c r="D112" s="566" t="s">
        <v>835</v>
      </c>
      <c r="E112" s="567">
        <v>99000</v>
      </c>
    </row>
    <row r="113" spans="1:5" ht="20.25" customHeight="1" x14ac:dyDescent="0.55000000000000004">
      <c r="C113" s="52">
        <v>38</v>
      </c>
      <c r="D113" s="566" t="s">
        <v>813</v>
      </c>
      <c r="E113" s="567">
        <v>155000</v>
      </c>
    </row>
    <row r="114" spans="1:5" ht="20.25" customHeight="1" x14ac:dyDescent="0.55000000000000004">
      <c r="C114" s="52">
        <v>39</v>
      </c>
      <c r="D114" s="566" t="s">
        <v>812</v>
      </c>
      <c r="E114" s="567">
        <v>66000</v>
      </c>
    </row>
    <row r="115" spans="1:5" ht="20.25" customHeight="1" x14ac:dyDescent="0.55000000000000004">
      <c r="C115" s="52">
        <v>40</v>
      </c>
      <c r="D115" s="566" t="s">
        <v>836</v>
      </c>
      <c r="E115" s="567">
        <v>37000</v>
      </c>
    </row>
    <row r="116" spans="1:5" ht="20.25" customHeight="1" x14ac:dyDescent="0.55000000000000004">
      <c r="C116" s="52">
        <v>41</v>
      </c>
      <c r="D116" s="566" t="s">
        <v>837</v>
      </c>
      <c r="E116" s="567">
        <v>45000</v>
      </c>
    </row>
    <row r="117" spans="1:5" ht="20.25" customHeight="1" x14ac:dyDescent="0.55000000000000004">
      <c r="C117" s="52">
        <v>42</v>
      </c>
      <c r="D117" s="566" t="s">
        <v>838</v>
      </c>
      <c r="E117" s="567">
        <v>40000</v>
      </c>
    </row>
    <row r="118" spans="1:5" ht="20.25" customHeight="1" x14ac:dyDescent="0.55000000000000004">
      <c r="C118" s="52">
        <v>43</v>
      </c>
      <c r="D118" s="566" t="s">
        <v>839</v>
      </c>
      <c r="E118" s="575">
        <v>22000</v>
      </c>
    </row>
    <row r="119" spans="1:5" ht="20.25" customHeight="1" thickBot="1" x14ac:dyDescent="0.6">
      <c r="D119" s="54" t="s">
        <v>6</v>
      </c>
      <c r="E119" s="568">
        <f>SUM(E76:E118)</f>
        <v>5650000</v>
      </c>
    </row>
    <row r="120" spans="1:5" ht="20.25" customHeight="1" thickTop="1" x14ac:dyDescent="0.55000000000000004"/>
    <row r="121" spans="1:5" ht="20.25" customHeight="1" thickBot="1" x14ac:dyDescent="0.6">
      <c r="A121" s="688" t="s">
        <v>840</v>
      </c>
      <c r="B121" s="688"/>
      <c r="C121" s="688"/>
      <c r="D121" s="688"/>
      <c r="E121" s="568">
        <f>E73+E119</f>
        <v>9967500</v>
      </c>
    </row>
    <row r="122" spans="1:5" ht="20.25" customHeight="1" thickTop="1" x14ac:dyDescent="0.55000000000000004"/>
    <row r="123" spans="1:5" ht="20.25" customHeight="1" x14ac:dyDescent="0.55000000000000004"/>
  </sheetData>
  <sortState ref="D3:E32">
    <sortCondition ref="D3:D32"/>
  </sortState>
  <mergeCells count="2">
    <mergeCell ref="A121:D121"/>
    <mergeCell ref="A24:D24"/>
  </mergeCells>
  <printOptions horizontalCentered="1"/>
  <pageMargins left="0.9055118110236221" right="0.70866141732283472" top="0.35433070866141736" bottom="0.35433070866141736" header="0.31496062992125984" footer="0.31496062992125984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4"/>
  <sheetViews>
    <sheetView view="pageBreakPreview" topLeftCell="A46" zoomScaleNormal="100" zoomScaleSheetLayoutView="100" workbookViewId="0">
      <selection activeCell="H73" sqref="H73"/>
    </sheetView>
  </sheetViews>
  <sheetFormatPr defaultRowHeight="22.5" x14ac:dyDescent="0.55000000000000004"/>
  <cols>
    <col min="1" max="1" width="2.75" style="423" customWidth="1"/>
    <col min="2" max="2" width="3" style="423" customWidth="1"/>
    <col min="3" max="3" width="2.875" style="423" customWidth="1"/>
    <col min="4" max="4" width="36.625" style="423" customWidth="1"/>
    <col min="5" max="6" width="15.75" style="556" customWidth="1"/>
    <col min="7" max="7" width="3.625" style="557" customWidth="1"/>
    <col min="8" max="8" width="14.875" style="556" customWidth="1"/>
    <col min="9" max="9" width="9" style="423"/>
    <col min="10" max="10" width="13.5" style="423" bestFit="1" customWidth="1"/>
    <col min="11" max="16384" width="9" style="423"/>
  </cols>
  <sheetData>
    <row r="1" spans="1:8" x14ac:dyDescent="0.55000000000000004">
      <c r="A1" s="621" t="s">
        <v>0</v>
      </c>
      <c r="B1" s="621"/>
      <c r="C1" s="621"/>
      <c r="D1" s="621"/>
      <c r="E1" s="621"/>
      <c r="F1" s="621"/>
      <c r="G1" s="621"/>
      <c r="H1" s="621"/>
    </row>
    <row r="2" spans="1:8" x14ac:dyDescent="0.55000000000000004">
      <c r="A2" s="621" t="s">
        <v>790</v>
      </c>
      <c r="B2" s="621"/>
      <c r="C2" s="621"/>
      <c r="D2" s="621"/>
      <c r="E2" s="621"/>
      <c r="F2" s="621"/>
      <c r="G2" s="621"/>
      <c r="H2" s="621"/>
    </row>
    <row r="3" spans="1:8" x14ac:dyDescent="0.55000000000000004">
      <c r="A3" s="621" t="s">
        <v>462</v>
      </c>
      <c r="B3" s="621"/>
      <c r="C3" s="621"/>
      <c r="D3" s="621"/>
      <c r="E3" s="621"/>
      <c r="F3" s="621"/>
      <c r="G3" s="621"/>
      <c r="H3" s="621"/>
    </row>
    <row r="4" spans="1:8" ht="20.25" customHeight="1" x14ac:dyDescent="0.55000000000000004">
      <c r="A4" s="622" t="s">
        <v>252</v>
      </c>
      <c r="B4" s="623"/>
      <c r="C4" s="623"/>
      <c r="D4" s="624"/>
      <c r="E4" s="628" t="s">
        <v>4</v>
      </c>
      <c r="F4" s="628" t="s">
        <v>213</v>
      </c>
      <c r="G4" s="491" t="s">
        <v>192</v>
      </c>
      <c r="H4" s="492" t="s">
        <v>212</v>
      </c>
    </row>
    <row r="5" spans="1:8" ht="20.25" customHeight="1" x14ac:dyDescent="0.55000000000000004">
      <c r="A5" s="625"/>
      <c r="B5" s="626"/>
      <c r="C5" s="626"/>
      <c r="D5" s="627"/>
      <c r="E5" s="629"/>
      <c r="F5" s="629"/>
      <c r="G5" s="493" t="s">
        <v>199</v>
      </c>
      <c r="H5" s="494" t="s">
        <v>211</v>
      </c>
    </row>
    <row r="6" spans="1:8" x14ac:dyDescent="0.55000000000000004">
      <c r="A6" s="495" t="s">
        <v>210</v>
      </c>
      <c r="B6" s="496"/>
      <c r="C6" s="496"/>
      <c r="D6" s="497"/>
      <c r="E6" s="498"/>
      <c r="F6" s="498"/>
      <c r="G6" s="499"/>
      <c r="H6" s="498"/>
    </row>
    <row r="7" spans="1:8" x14ac:dyDescent="0.55000000000000004">
      <c r="A7" s="500" t="s">
        <v>251</v>
      </c>
      <c r="B7" s="501"/>
      <c r="C7" s="501"/>
      <c r="D7" s="502"/>
      <c r="E7" s="503"/>
      <c r="F7" s="503"/>
      <c r="G7" s="504"/>
      <c r="H7" s="503"/>
    </row>
    <row r="8" spans="1:8" x14ac:dyDescent="0.55000000000000004">
      <c r="A8" s="222"/>
      <c r="B8" s="505" t="s">
        <v>250</v>
      </c>
      <c r="C8" s="501"/>
      <c r="D8" s="502"/>
      <c r="E8" s="503"/>
      <c r="F8" s="503"/>
      <c r="G8" s="504"/>
      <c r="H8" s="503"/>
    </row>
    <row r="9" spans="1:8" x14ac:dyDescent="0.55000000000000004">
      <c r="A9" s="222"/>
      <c r="B9" s="501"/>
      <c r="C9" s="501" t="s">
        <v>249</v>
      </c>
      <c r="D9" s="502"/>
      <c r="E9" s="503">
        <v>50000</v>
      </c>
      <c r="F9" s="503">
        <v>62899</v>
      </c>
      <c r="G9" s="504" t="s">
        <v>192</v>
      </c>
      <c r="H9" s="503">
        <f>SUM(F9-E9)</f>
        <v>12899</v>
      </c>
    </row>
    <row r="10" spans="1:8" x14ac:dyDescent="0.55000000000000004">
      <c r="A10" s="222"/>
      <c r="B10" s="501"/>
      <c r="C10" s="501" t="s">
        <v>248</v>
      </c>
      <c r="D10" s="502"/>
      <c r="E10" s="503">
        <v>35000</v>
      </c>
      <c r="F10" s="503">
        <v>30375.040000000001</v>
      </c>
      <c r="G10" s="504" t="s">
        <v>199</v>
      </c>
      <c r="H10" s="503">
        <f>SUM(F10-E10)</f>
        <v>-4624.9599999999991</v>
      </c>
    </row>
    <row r="11" spans="1:8" x14ac:dyDescent="0.55000000000000004">
      <c r="A11" s="506"/>
      <c r="B11" s="507"/>
      <c r="C11" s="507" t="s">
        <v>247</v>
      </c>
      <c r="D11" s="508"/>
      <c r="E11" s="509">
        <v>10000</v>
      </c>
      <c r="F11" s="509">
        <v>11775</v>
      </c>
      <c r="G11" s="510" t="s">
        <v>192</v>
      </c>
      <c r="H11" s="503">
        <f>SUM(F11-E11)</f>
        <v>1775</v>
      </c>
    </row>
    <row r="12" spans="1:8" s="516" customFormat="1" x14ac:dyDescent="0.55000000000000004">
      <c r="A12" s="511"/>
      <c r="B12" s="512"/>
      <c r="C12" s="512"/>
      <c r="D12" s="513" t="s">
        <v>6</v>
      </c>
      <c r="E12" s="514">
        <f>SUM(E9:E11)</f>
        <v>95000</v>
      </c>
      <c r="F12" s="514">
        <f>SUM(F9:F11)</f>
        <v>105049.04000000001</v>
      </c>
      <c r="G12" s="515" t="s">
        <v>192</v>
      </c>
      <c r="H12" s="514">
        <f>SUM(H9:H11)</f>
        <v>10049.040000000001</v>
      </c>
    </row>
    <row r="13" spans="1:8" x14ac:dyDescent="0.55000000000000004">
      <c r="A13" s="517"/>
      <c r="B13" s="518" t="s">
        <v>246</v>
      </c>
      <c r="C13" s="519"/>
      <c r="D13" s="520"/>
      <c r="E13" s="521"/>
      <c r="F13" s="521"/>
      <c r="G13" s="522"/>
      <c r="H13" s="521"/>
    </row>
    <row r="14" spans="1:8" x14ac:dyDescent="0.55000000000000004">
      <c r="A14" s="222"/>
      <c r="B14" s="501" t="s">
        <v>357</v>
      </c>
      <c r="C14" s="502"/>
      <c r="D14" s="502"/>
      <c r="E14" s="503"/>
      <c r="F14" s="503">
        <v>1299.8</v>
      </c>
      <c r="G14" s="504" t="s">
        <v>192</v>
      </c>
      <c r="H14" s="503">
        <f t="shared" ref="H14:H24" si="0">SUM(F14-E14)</f>
        <v>1299.8</v>
      </c>
    </row>
    <row r="15" spans="1:8" x14ac:dyDescent="0.55000000000000004">
      <c r="A15" s="222"/>
      <c r="B15" s="501" t="s">
        <v>631</v>
      </c>
      <c r="C15" s="502"/>
      <c r="D15" s="502"/>
      <c r="E15" s="503">
        <v>5000</v>
      </c>
      <c r="F15" s="503">
        <v>410</v>
      </c>
      <c r="G15" s="504"/>
      <c r="H15" s="503"/>
    </row>
    <row r="16" spans="1:8" x14ac:dyDescent="0.55000000000000004">
      <c r="A16" s="222"/>
      <c r="B16" s="501" t="s">
        <v>245</v>
      </c>
      <c r="C16" s="502"/>
      <c r="D16" s="502"/>
      <c r="E16" s="503">
        <v>150000</v>
      </c>
      <c r="F16" s="503">
        <v>136420</v>
      </c>
      <c r="G16" s="504" t="s">
        <v>199</v>
      </c>
      <c r="H16" s="503">
        <f t="shared" si="0"/>
        <v>-13580</v>
      </c>
    </row>
    <row r="17" spans="1:8" x14ac:dyDescent="0.55000000000000004">
      <c r="A17" s="222"/>
      <c r="B17" s="501" t="s">
        <v>244</v>
      </c>
      <c r="C17" s="502"/>
      <c r="D17" s="502"/>
      <c r="E17" s="509">
        <v>2000</v>
      </c>
      <c r="F17" s="509">
        <v>320</v>
      </c>
      <c r="G17" s="510" t="s">
        <v>199</v>
      </c>
      <c r="H17" s="503">
        <f t="shared" si="0"/>
        <v>-1680</v>
      </c>
    </row>
    <row r="18" spans="1:8" x14ac:dyDescent="0.55000000000000004">
      <c r="A18" s="222"/>
      <c r="B18" s="501" t="s">
        <v>632</v>
      </c>
      <c r="C18" s="502"/>
      <c r="D18" s="502"/>
      <c r="E18" s="509">
        <v>2000</v>
      </c>
      <c r="F18" s="509">
        <v>0</v>
      </c>
      <c r="G18" s="510"/>
      <c r="H18" s="503"/>
    </row>
    <row r="19" spans="1:8" x14ac:dyDescent="0.55000000000000004">
      <c r="A19" s="222"/>
      <c r="B19" s="501" t="s">
        <v>243</v>
      </c>
      <c r="C19" s="502"/>
      <c r="D19" s="502"/>
      <c r="E19" s="503">
        <v>60000</v>
      </c>
      <c r="F19" s="503">
        <v>79766</v>
      </c>
      <c r="G19" s="504" t="s">
        <v>199</v>
      </c>
      <c r="H19" s="503">
        <f t="shared" si="0"/>
        <v>19766</v>
      </c>
    </row>
    <row r="20" spans="1:8" x14ac:dyDescent="0.55000000000000004">
      <c r="A20" s="222"/>
      <c r="B20" s="501" t="s">
        <v>242</v>
      </c>
      <c r="C20" s="502"/>
      <c r="D20" s="502"/>
      <c r="E20" s="503">
        <v>2000</v>
      </c>
      <c r="F20" s="503">
        <v>0</v>
      </c>
      <c r="G20" s="504" t="s">
        <v>199</v>
      </c>
      <c r="H20" s="503">
        <f t="shared" si="0"/>
        <v>-2000</v>
      </c>
    </row>
    <row r="21" spans="1:8" x14ac:dyDescent="0.55000000000000004">
      <c r="A21" s="222"/>
      <c r="B21" s="501" t="s">
        <v>241</v>
      </c>
      <c r="C21" s="502"/>
      <c r="D21" s="502"/>
      <c r="E21" s="503">
        <v>5000</v>
      </c>
      <c r="F21" s="503">
        <v>2710</v>
      </c>
      <c r="G21" s="504" t="s">
        <v>192</v>
      </c>
      <c r="H21" s="503">
        <f t="shared" si="0"/>
        <v>-2290</v>
      </c>
    </row>
    <row r="22" spans="1:8" x14ac:dyDescent="0.55000000000000004">
      <c r="A22" s="222"/>
      <c r="B22" s="501" t="s">
        <v>240</v>
      </c>
      <c r="C22" s="502"/>
      <c r="D22" s="502"/>
      <c r="E22" s="503">
        <v>4000</v>
      </c>
      <c r="F22" s="503">
        <v>0</v>
      </c>
      <c r="G22" s="504" t="s">
        <v>199</v>
      </c>
      <c r="H22" s="503">
        <f t="shared" si="0"/>
        <v>-4000</v>
      </c>
    </row>
    <row r="23" spans="1:8" x14ac:dyDescent="0.55000000000000004">
      <c r="A23" s="222"/>
      <c r="B23" s="501" t="s">
        <v>633</v>
      </c>
      <c r="C23" s="502"/>
      <c r="D23" s="502"/>
      <c r="E23" s="503">
        <v>5000</v>
      </c>
      <c r="F23" s="503">
        <v>147</v>
      </c>
      <c r="G23" s="504"/>
      <c r="H23" s="503">
        <f t="shared" si="0"/>
        <v>-4853</v>
      </c>
    </row>
    <row r="24" spans="1:8" x14ac:dyDescent="0.55000000000000004">
      <c r="A24" s="523"/>
      <c r="B24" s="524" t="s">
        <v>634</v>
      </c>
      <c r="C24" s="525"/>
      <c r="D24" s="525"/>
      <c r="E24" s="526">
        <v>5000</v>
      </c>
      <c r="F24" s="526">
        <v>0</v>
      </c>
      <c r="G24" s="527"/>
      <c r="H24" s="526">
        <f t="shared" si="0"/>
        <v>-5000</v>
      </c>
    </row>
    <row r="25" spans="1:8" s="516" customFormat="1" x14ac:dyDescent="0.55000000000000004">
      <c r="A25" s="511"/>
      <c r="B25" s="512"/>
      <c r="C25" s="512"/>
      <c r="D25" s="513" t="s">
        <v>6</v>
      </c>
      <c r="E25" s="514">
        <f>SUM(E14:E24)</f>
        <v>240000</v>
      </c>
      <c r="F25" s="514">
        <f>SUM(F14:F24)</f>
        <v>221072.8</v>
      </c>
      <c r="G25" s="515" t="s">
        <v>199</v>
      </c>
      <c r="H25" s="514">
        <f>SUM(H14:H24)</f>
        <v>-12337.2</v>
      </c>
    </row>
    <row r="26" spans="1:8" x14ac:dyDescent="0.55000000000000004">
      <c r="A26" s="517"/>
      <c r="B26" s="518" t="s">
        <v>239</v>
      </c>
      <c r="C26" s="519"/>
      <c r="D26" s="520"/>
      <c r="E26" s="521"/>
      <c r="F26" s="521"/>
      <c r="G26" s="522"/>
      <c r="H26" s="521"/>
    </row>
    <row r="27" spans="1:8" x14ac:dyDescent="0.55000000000000004">
      <c r="A27" s="506"/>
      <c r="B27" s="507"/>
      <c r="C27" s="507" t="s">
        <v>238</v>
      </c>
      <c r="D27" s="508"/>
      <c r="E27" s="509">
        <v>300000</v>
      </c>
      <c r="F27" s="509">
        <v>287871.27</v>
      </c>
      <c r="G27" s="510" t="s">
        <v>199</v>
      </c>
      <c r="H27" s="509">
        <f>SUM(F27-E27)</f>
        <v>-12128.729999999981</v>
      </c>
    </row>
    <row r="28" spans="1:8" s="516" customFormat="1" x14ac:dyDescent="0.55000000000000004">
      <c r="A28" s="511"/>
      <c r="B28" s="512"/>
      <c r="C28" s="512"/>
      <c r="D28" s="513" t="s">
        <v>6</v>
      </c>
      <c r="E28" s="514">
        <f>SUM(E27)</f>
        <v>300000</v>
      </c>
      <c r="F28" s="514">
        <f>SUM(F27)</f>
        <v>287871.27</v>
      </c>
      <c r="G28" s="515" t="s">
        <v>199</v>
      </c>
      <c r="H28" s="514">
        <f>SUM(F28-E28)</f>
        <v>-12128.729999999981</v>
      </c>
    </row>
    <row r="29" spans="1:8" x14ac:dyDescent="0.55000000000000004">
      <c r="A29" s="517"/>
      <c r="B29" s="518" t="s">
        <v>237</v>
      </c>
      <c r="C29" s="519"/>
      <c r="D29" s="520"/>
      <c r="E29" s="521"/>
      <c r="F29" s="521"/>
      <c r="G29" s="522"/>
      <c r="H29" s="521"/>
    </row>
    <row r="30" spans="1:8" x14ac:dyDescent="0.55000000000000004">
      <c r="A30" s="506"/>
      <c r="B30" s="507"/>
      <c r="C30" s="507" t="s">
        <v>236</v>
      </c>
      <c r="D30" s="508"/>
      <c r="E30" s="509">
        <v>950000</v>
      </c>
      <c r="F30" s="509">
        <v>1014745</v>
      </c>
      <c r="G30" s="510"/>
      <c r="H30" s="509">
        <f>SUM(F30-E30)</f>
        <v>64745</v>
      </c>
    </row>
    <row r="31" spans="1:8" s="516" customFormat="1" x14ac:dyDescent="0.55000000000000004">
      <c r="A31" s="511"/>
      <c r="B31" s="512"/>
      <c r="C31" s="512"/>
      <c r="D31" s="513" t="s">
        <v>6</v>
      </c>
      <c r="E31" s="514">
        <f>SUM(E30)</f>
        <v>950000</v>
      </c>
      <c r="F31" s="514">
        <f>SUM(F30)</f>
        <v>1014745</v>
      </c>
      <c r="G31" s="515"/>
      <c r="H31" s="514">
        <f>SUM(H30)</f>
        <v>64745</v>
      </c>
    </row>
    <row r="32" spans="1:8" x14ac:dyDescent="0.55000000000000004">
      <c r="A32" s="517"/>
      <c r="B32" s="518" t="s">
        <v>235</v>
      </c>
      <c r="C32" s="519"/>
      <c r="D32" s="520"/>
      <c r="E32" s="521"/>
      <c r="F32" s="521"/>
      <c r="G32" s="522"/>
      <c r="H32" s="521"/>
    </row>
    <row r="33" spans="1:8" x14ac:dyDescent="0.55000000000000004">
      <c r="A33" s="517"/>
      <c r="B33" s="518"/>
      <c r="C33" s="501" t="s">
        <v>635</v>
      </c>
      <c r="D33" s="520"/>
      <c r="E33" s="521">
        <v>5000</v>
      </c>
      <c r="F33" s="521">
        <v>0</v>
      </c>
      <c r="G33" s="522"/>
      <c r="H33" s="528"/>
    </row>
    <row r="34" spans="1:8" x14ac:dyDescent="0.55000000000000004">
      <c r="A34" s="222"/>
      <c r="B34" s="501"/>
      <c r="C34" s="501" t="s">
        <v>234</v>
      </c>
      <c r="D34" s="502"/>
      <c r="E34" s="503">
        <v>60000</v>
      </c>
      <c r="F34" s="503">
        <v>0</v>
      </c>
      <c r="G34" s="504" t="s">
        <v>199</v>
      </c>
      <c r="H34" s="509">
        <f>SUM(F34-E34)</f>
        <v>-60000</v>
      </c>
    </row>
    <row r="35" spans="1:8" x14ac:dyDescent="0.55000000000000004">
      <c r="A35" s="506"/>
      <c r="B35" s="507"/>
      <c r="C35" s="507" t="s">
        <v>233</v>
      </c>
      <c r="D35" s="508"/>
      <c r="E35" s="526">
        <v>200000</v>
      </c>
      <c r="F35" s="526">
        <v>168140</v>
      </c>
      <c r="G35" s="527" t="s">
        <v>192</v>
      </c>
      <c r="H35" s="509">
        <f>SUM(F35-E35)</f>
        <v>-31860</v>
      </c>
    </row>
    <row r="36" spans="1:8" s="516" customFormat="1" x14ac:dyDescent="0.55000000000000004">
      <c r="A36" s="511"/>
      <c r="B36" s="512"/>
      <c r="C36" s="512"/>
      <c r="D36" s="513" t="s">
        <v>6</v>
      </c>
      <c r="E36" s="514">
        <f>SUM(E33:E35)</f>
        <v>265000</v>
      </c>
      <c r="F36" s="514">
        <f>SUM(F34:F35)</f>
        <v>168140</v>
      </c>
      <c r="G36" s="515" t="s">
        <v>199</v>
      </c>
      <c r="H36" s="514">
        <f>SUM(H34:H35)</f>
        <v>-91860</v>
      </c>
    </row>
    <row r="37" spans="1:8" ht="22.5" customHeight="1" x14ac:dyDescent="0.55000000000000004">
      <c r="A37" s="529" t="s">
        <v>232</v>
      </c>
      <c r="B37" s="519"/>
      <c r="C37" s="519"/>
      <c r="D37" s="520"/>
      <c r="E37" s="521"/>
      <c r="F37" s="521"/>
      <c r="G37" s="522"/>
      <c r="H37" s="521"/>
    </row>
    <row r="38" spans="1:8" ht="22.5" customHeight="1" x14ac:dyDescent="0.55000000000000004">
      <c r="A38" s="222"/>
      <c r="B38" s="505" t="s">
        <v>231</v>
      </c>
      <c r="C38" s="501"/>
      <c r="D38" s="502"/>
      <c r="E38" s="503"/>
      <c r="F38" s="503"/>
      <c r="G38" s="504"/>
      <c r="H38" s="503"/>
    </row>
    <row r="39" spans="1:8" ht="22.5" customHeight="1" x14ac:dyDescent="0.55000000000000004">
      <c r="A39" s="222"/>
      <c r="B39" s="505"/>
      <c r="C39" s="619" t="s">
        <v>230</v>
      </c>
      <c r="D39" s="620"/>
      <c r="E39" s="503">
        <v>600000</v>
      </c>
      <c r="F39" s="530">
        <v>496857.52</v>
      </c>
      <c r="G39" s="504" t="s">
        <v>199</v>
      </c>
      <c r="H39" s="503">
        <f>SUM(F39-E39)</f>
        <v>-103142.47999999998</v>
      </c>
    </row>
    <row r="40" spans="1:8" ht="22.5" customHeight="1" x14ac:dyDescent="0.55000000000000004">
      <c r="A40" s="222"/>
      <c r="B40" s="505"/>
      <c r="C40" s="501" t="s">
        <v>229</v>
      </c>
      <c r="D40" s="502"/>
      <c r="E40" s="503">
        <v>8000000</v>
      </c>
      <c r="F40" s="503">
        <v>9045876.1699999999</v>
      </c>
      <c r="G40" s="504" t="s">
        <v>192</v>
      </c>
      <c r="H40" s="503">
        <f t="shared" ref="H40:H47" si="1">SUM(F40-E40)</f>
        <v>1045876.1699999999</v>
      </c>
    </row>
    <row r="41" spans="1:8" ht="22.5" customHeight="1" x14ac:dyDescent="0.55000000000000004">
      <c r="A41" s="222"/>
      <c r="B41" s="501"/>
      <c r="C41" s="501" t="s">
        <v>228</v>
      </c>
      <c r="D41" s="502"/>
      <c r="E41" s="503">
        <v>3100000</v>
      </c>
      <c r="F41" s="503">
        <v>2870363.87</v>
      </c>
      <c r="G41" s="504" t="s">
        <v>199</v>
      </c>
      <c r="H41" s="503">
        <f t="shared" si="1"/>
        <v>-229636.12999999989</v>
      </c>
    </row>
    <row r="42" spans="1:8" ht="22.5" customHeight="1" x14ac:dyDescent="0.55000000000000004">
      <c r="A42" s="222"/>
      <c r="B42" s="501"/>
      <c r="C42" s="501" t="s">
        <v>227</v>
      </c>
      <c r="D42" s="502"/>
      <c r="E42" s="503">
        <v>150000</v>
      </c>
      <c r="F42" s="503">
        <v>95969.18</v>
      </c>
      <c r="G42" s="504" t="s">
        <v>199</v>
      </c>
      <c r="H42" s="503">
        <f t="shared" si="1"/>
        <v>-54030.820000000007</v>
      </c>
    </row>
    <row r="43" spans="1:8" ht="22.5" customHeight="1" x14ac:dyDescent="0.55000000000000004">
      <c r="A43" s="222"/>
      <c r="B43" s="501"/>
      <c r="C43" s="501" t="s">
        <v>226</v>
      </c>
      <c r="D43" s="502"/>
      <c r="E43" s="503">
        <v>1500000</v>
      </c>
      <c r="F43" s="503">
        <v>0</v>
      </c>
      <c r="G43" s="504" t="s">
        <v>199</v>
      </c>
      <c r="H43" s="503">
        <f t="shared" si="1"/>
        <v>-1500000</v>
      </c>
    </row>
    <row r="44" spans="1:8" ht="22.5" customHeight="1" x14ac:dyDescent="0.55000000000000004">
      <c r="A44" s="222"/>
      <c r="B44" s="501"/>
      <c r="C44" s="501" t="s">
        <v>225</v>
      </c>
      <c r="D44" s="502"/>
      <c r="E44" s="503">
        <v>3200000</v>
      </c>
      <c r="F44" s="503">
        <v>5442239.1500000004</v>
      </c>
      <c r="G44" s="504" t="s">
        <v>192</v>
      </c>
      <c r="H44" s="503">
        <f t="shared" si="1"/>
        <v>2242239.1500000004</v>
      </c>
    </row>
    <row r="45" spans="1:8" ht="22.5" customHeight="1" x14ac:dyDescent="0.55000000000000004">
      <c r="A45" s="222"/>
      <c r="B45" s="501"/>
      <c r="C45" s="501" t="s">
        <v>224</v>
      </c>
      <c r="D45" s="502"/>
      <c r="E45" s="503">
        <v>50000</v>
      </c>
      <c r="F45" s="503">
        <v>41672.949999999997</v>
      </c>
      <c r="G45" s="504" t="s">
        <v>199</v>
      </c>
      <c r="H45" s="503">
        <f t="shared" si="1"/>
        <v>-8327.0500000000029</v>
      </c>
    </row>
    <row r="46" spans="1:8" ht="22.5" customHeight="1" x14ac:dyDescent="0.55000000000000004">
      <c r="A46" s="517"/>
      <c r="B46" s="519"/>
      <c r="C46" s="519" t="s">
        <v>223</v>
      </c>
      <c r="D46" s="520"/>
      <c r="E46" s="521">
        <v>250000</v>
      </c>
      <c r="F46" s="521">
        <v>125603.27</v>
      </c>
      <c r="G46" s="522" t="s">
        <v>199</v>
      </c>
      <c r="H46" s="503">
        <f t="shared" si="1"/>
        <v>-124396.73</v>
      </c>
    </row>
    <row r="47" spans="1:8" ht="22.5" customHeight="1" x14ac:dyDescent="0.55000000000000004">
      <c r="A47" s="506"/>
      <c r="B47" s="507"/>
      <c r="C47" s="507" t="s">
        <v>222</v>
      </c>
      <c r="D47" s="508"/>
      <c r="E47" s="509">
        <v>1300000</v>
      </c>
      <c r="F47" s="509">
        <v>956494</v>
      </c>
      <c r="G47" s="510" t="s">
        <v>199</v>
      </c>
      <c r="H47" s="503">
        <f t="shared" si="1"/>
        <v>-343506</v>
      </c>
    </row>
    <row r="48" spans="1:8" s="516" customFormat="1" ht="22.5" customHeight="1" x14ac:dyDescent="0.55000000000000004">
      <c r="A48" s="511"/>
      <c r="B48" s="512"/>
      <c r="C48" s="512"/>
      <c r="D48" s="513" t="s">
        <v>6</v>
      </c>
      <c r="E48" s="514">
        <f>SUM(E39:E47)</f>
        <v>18150000</v>
      </c>
      <c r="F48" s="514">
        <f>SUM(F39:F47)</f>
        <v>19075076.109999999</v>
      </c>
      <c r="G48" s="515" t="s">
        <v>192</v>
      </c>
      <c r="H48" s="514">
        <f>SUM(H39:H47)</f>
        <v>925076.11000000034</v>
      </c>
    </row>
    <row r="49" spans="1:10" s="516" customFormat="1" ht="22.5" customHeight="1" x14ac:dyDescent="0.55000000000000004">
      <c r="A49" s="511"/>
      <c r="B49" s="512"/>
      <c r="C49" s="512"/>
      <c r="D49" s="513" t="s">
        <v>221</v>
      </c>
      <c r="E49" s="514">
        <f>SUM(E12+E25+E28+E31+E36+E48)</f>
        <v>20000000</v>
      </c>
      <c r="F49" s="514">
        <f>SUM(F12+F25+F28+F31+F36+F48)</f>
        <v>20871954.219999999</v>
      </c>
      <c r="G49" s="515" t="s">
        <v>192</v>
      </c>
      <c r="H49" s="514">
        <f>SUM(H12+H25+H28+H31+H36+H48)</f>
        <v>883544.22000000032</v>
      </c>
      <c r="J49" s="531">
        <f>SUM(F49-E49)</f>
        <v>871954.21999999881</v>
      </c>
    </row>
    <row r="50" spans="1:10" ht="22.5" customHeight="1" x14ac:dyDescent="0.55000000000000004">
      <c r="A50" s="529" t="s">
        <v>220</v>
      </c>
      <c r="B50" s="519"/>
      <c r="C50" s="519"/>
      <c r="D50" s="520"/>
      <c r="E50" s="521"/>
      <c r="F50" s="521"/>
      <c r="G50" s="522"/>
      <c r="H50" s="521"/>
    </row>
    <row r="51" spans="1:10" s="516" customFormat="1" ht="22.5" customHeight="1" x14ac:dyDescent="0.55000000000000004">
      <c r="A51" s="222"/>
      <c r="B51" s="505" t="s">
        <v>219</v>
      </c>
      <c r="C51" s="501"/>
      <c r="D51" s="502"/>
      <c r="E51" s="503">
        <v>20500000</v>
      </c>
      <c r="F51" s="503"/>
      <c r="G51" s="504"/>
      <c r="H51" s="503"/>
    </row>
    <row r="52" spans="1:10" ht="22.5" customHeight="1" x14ac:dyDescent="0.55000000000000004">
      <c r="A52" s="222"/>
      <c r="B52" s="501" t="s">
        <v>365</v>
      </c>
      <c r="C52" s="501"/>
      <c r="D52" s="502"/>
      <c r="E52" s="503"/>
      <c r="F52" s="503">
        <v>4568983</v>
      </c>
      <c r="G52" s="504"/>
      <c r="H52" s="503">
        <f>SUM(F52-E52)</f>
        <v>4568983</v>
      </c>
    </row>
    <row r="53" spans="1:10" ht="22.5" customHeight="1" x14ac:dyDescent="0.55000000000000004">
      <c r="A53" s="222"/>
      <c r="B53" s="532" t="s">
        <v>358</v>
      </c>
      <c r="C53" s="502"/>
      <c r="D53" s="501"/>
      <c r="E53" s="503"/>
      <c r="F53" s="503">
        <v>1359230</v>
      </c>
      <c r="G53" s="504"/>
      <c r="H53" s="503">
        <f t="shared" ref="H53:H63" si="2">SUM(F53-E53)</f>
        <v>1359230</v>
      </c>
    </row>
    <row r="54" spans="1:10" ht="22.5" customHeight="1" x14ac:dyDescent="0.55000000000000004">
      <c r="A54" s="222"/>
      <c r="B54" s="532" t="s">
        <v>359</v>
      </c>
      <c r="C54" s="502"/>
      <c r="D54" s="501"/>
      <c r="E54" s="503"/>
      <c r="F54" s="503">
        <v>2905000</v>
      </c>
      <c r="G54" s="504"/>
      <c r="H54" s="503">
        <f t="shared" si="2"/>
        <v>2905000</v>
      </c>
    </row>
    <row r="55" spans="1:10" ht="22.5" customHeight="1" x14ac:dyDescent="0.55000000000000004">
      <c r="A55" s="222"/>
      <c r="B55" s="532" t="s">
        <v>360</v>
      </c>
      <c r="C55" s="502"/>
      <c r="D55" s="501"/>
      <c r="E55" s="503"/>
      <c r="F55" s="503">
        <v>6076800</v>
      </c>
      <c r="G55" s="504"/>
      <c r="H55" s="503">
        <f t="shared" si="2"/>
        <v>6076800</v>
      </c>
    </row>
    <row r="56" spans="1:10" ht="22.5" customHeight="1" x14ac:dyDescent="0.55000000000000004">
      <c r="A56" s="222"/>
      <c r="B56" s="532" t="s">
        <v>361</v>
      </c>
      <c r="C56" s="502"/>
      <c r="D56" s="501"/>
      <c r="E56" s="503"/>
      <c r="F56" s="503">
        <v>1881600</v>
      </c>
      <c r="G56" s="504"/>
      <c r="H56" s="503">
        <f t="shared" si="2"/>
        <v>1881600</v>
      </c>
    </row>
    <row r="57" spans="1:10" ht="22.5" customHeight="1" x14ac:dyDescent="0.55000000000000004">
      <c r="A57" s="222"/>
      <c r="B57" s="532" t="s">
        <v>362</v>
      </c>
      <c r="C57" s="502"/>
      <c r="D57" s="501"/>
      <c r="E57" s="503"/>
      <c r="F57" s="503">
        <v>43500</v>
      </c>
      <c r="G57" s="504"/>
      <c r="H57" s="503">
        <f t="shared" si="2"/>
        <v>43500</v>
      </c>
    </row>
    <row r="58" spans="1:10" ht="22.5" customHeight="1" x14ac:dyDescent="0.55000000000000004">
      <c r="A58" s="222"/>
      <c r="B58" s="532" t="s">
        <v>789</v>
      </c>
      <c r="C58" s="502"/>
      <c r="D58" s="501"/>
      <c r="E58" s="503"/>
      <c r="F58" s="503">
        <v>1850480</v>
      </c>
      <c r="G58" s="504"/>
      <c r="H58" s="503">
        <f t="shared" si="2"/>
        <v>1850480</v>
      </c>
    </row>
    <row r="59" spans="1:10" ht="22.5" customHeight="1" x14ac:dyDescent="0.55000000000000004">
      <c r="A59" s="222"/>
      <c r="B59" s="532" t="s">
        <v>363</v>
      </c>
      <c r="C59" s="502"/>
      <c r="D59" s="501"/>
      <c r="E59" s="503"/>
      <c r="F59" s="503">
        <v>224400</v>
      </c>
      <c r="G59" s="504"/>
      <c r="H59" s="503">
        <f t="shared" si="2"/>
        <v>224400</v>
      </c>
    </row>
    <row r="60" spans="1:10" ht="22.5" customHeight="1" x14ac:dyDescent="0.55000000000000004">
      <c r="A60" s="222"/>
      <c r="B60" s="532" t="s">
        <v>636</v>
      </c>
      <c r="C60" s="502"/>
      <c r="D60" s="501"/>
      <c r="E60" s="503"/>
      <c r="F60" s="503">
        <v>220000</v>
      </c>
      <c r="G60" s="504"/>
      <c r="H60" s="503">
        <f t="shared" si="2"/>
        <v>220000</v>
      </c>
    </row>
    <row r="61" spans="1:10" ht="22.5" customHeight="1" x14ac:dyDescent="0.55000000000000004">
      <c r="A61" s="222"/>
      <c r="B61" s="532" t="s">
        <v>637</v>
      </c>
      <c r="C61" s="502"/>
      <c r="D61" s="501"/>
      <c r="E61" s="503"/>
      <c r="F61" s="503">
        <v>1290</v>
      </c>
      <c r="G61" s="504"/>
      <c r="H61" s="503">
        <f t="shared" si="2"/>
        <v>1290</v>
      </c>
    </row>
    <row r="62" spans="1:10" ht="22.5" customHeight="1" x14ac:dyDescent="0.55000000000000004">
      <c r="A62" s="222"/>
      <c r="B62" s="532" t="s">
        <v>638</v>
      </c>
      <c r="C62" s="502"/>
      <c r="D62" s="501"/>
      <c r="E62" s="503"/>
      <c r="F62" s="503">
        <v>6450</v>
      </c>
      <c r="G62" s="504"/>
      <c r="H62" s="503">
        <f t="shared" si="2"/>
        <v>6450</v>
      </c>
    </row>
    <row r="63" spans="1:10" ht="22.5" customHeight="1" x14ac:dyDescent="0.55000000000000004">
      <c r="A63" s="222"/>
      <c r="B63" s="532" t="s">
        <v>364</v>
      </c>
      <c r="C63" s="502"/>
      <c r="D63" s="501"/>
      <c r="E63" s="503"/>
      <c r="F63" s="503">
        <v>17716.150000000001</v>
      </c>
      <c r="G63" s="504"/>
      <c r="H63" s="503">
        <f t="shared" si="2"/>
        <v>17716.150000000001</v>
      </c>
    </row>
    <row r="64" spans="1:10" ht="22.5" customHeight="1" x14ac:dyDescent="0.55000000000000004">
      <c r="A64" s="533"/>
      <c r="B64" s="534"/>
      <c r="C64" s="535"/>
      <c r="D64" s="536" t="s">
        <v>6</v>
      </c>
      <c r="E64" s="537">
        <f>SUM(E51:E63)</f>
        <v>20500000</v>
      </c>
      <c r="F64" s="537">
        <f>SUM(F52:F63)</f>
        <v>19155449.149999999</v>
      </c>
      <c r="G64" s="493" t="s">
        <v>199</v>
      </c>
      <c r="H64" s="537">
        <f>SUM(F64-E64)</f>
        <v>-1344550.8500000015</v>
      </c>
    </row>
    <row r="65" spans="1:11" ht="22.5" customHeight="1" x14ac:dyDescent="0.55000000000000004">
      <c r="A65" s="511"/>
      <c r="B65" s="538"/>
      <c r="C65" s="539"/>
      <c r="D65" s="185" t="s">
        <v>218</v>
      </c>
      <c r="E65" s="514">
        <f>SUM(E49+E64)</f>
        <v>40500000</v>
      </c>
      <c r="F65" s="514">
        <f>SUM(F49+F64)</f>
        <v>40027403.369999997</v>
      </c>
      <c r="G65" s="540"/>
      <c r="H65" s="514">
        <f>SUM(H49+H64)</f>
        <v>-461006.63000000117</v>
      </c>
    </row>
    <row r="66" spans="1:11" ht="22.5" customHeight="1" x14ac:dyDescent="0.55000000000000004">
      <c r="A66" s="616" t="s">
        <v>215</v>
      </c>
      <c r="B66" s="617"/>
      <c r="C66" s="617"/>
      <c r="D66" s="618"/>
      <c r="E66" s="541"/>
      <c r="F66" s="541"/>
      <c r="G66" s="542"/>
      <c r="H66" s="541"/>
    </row>
    <row r="67" spans="1:11" ht="22.5" customHeight="1" x14ac:dyDescent="0.55000000000000004">
      <c r="A67" s="543"/>
      <c r="B67" s="524"/>
      <c r="C67" s="534"/>
      <c r="D67" s="544"/>
      <c r="E67" s="545"/>
      <c r="F67" s="526"/>
      <c r="G67" s="527"/>
      <c r="H67" s="526"/>
    </row>
    <row r="68" spans="1:11" ht="22.5" customHeight="1" x14ac:dyDescent="0.55000000000000004">
      <c r="A68" s="546"/>
      <c r="B68" s="547"/>
      <c r="C68" s="538"/>
      <c r="D68" s="185" t="s">
        <v>457</v>
      </c>
      <c r="E68" s="537"/>
      <c r="F68" s="537">
        <f>SUM(F67:F67)</f>
        <v>0</v>
      </c>
      <c r="G68" s="493"/>
      <c r="H68" s="537">
        <f>SUM(H67:H67)</f>
        <v>0</v>
      </c>
    </row>
    <row r="69" spans="1:11" ht="22.5" customHeight="1" x14ac:dyDescent="0.55000000000000004">
      <c r="A69" s="533"/>
      <c r="B69" s="538"/>
      <c r="C69" s="538"/>
      <c r="D69" s="185" t="s">
        <v>214</v>
      </c>
      <c r="E69" s="514">
        <f>SUM(E12+E25+E28+E31+E36+E48+E64+E68)</f>
        <v>40500000</v>
      </c>
      <c r="F69" s="514">
        <f>SUM(F12+F25+F28+F31+F36+F48+F64+F68)</f>
        <v>40027403.369999997</v>
      </c>
      <c r="G69" s="515"/>
      <c r="H69" s="514">
        <f>SUM(H12+H25+H28+H31+H36+H48+H64+H68)</f>
        <v>-461006.63000000117</v>
      </c>
    </row>
    <row r="70" spans="1:11" x14ac:dyDescent="0.55000000000000004">
      <c r="A70" s="548"/>
      <c r="B70" s="548"/>
      <c r="C70" s="548"/>
      <c r="D70" s="549"/>
      <c r="E70" s="550"/>
      <c r="F70" s="550"/>
      <c r="G70" s="551"/>
      <c r="H70" s="550"/>
    </row>
    <row r="71" spans="1:11" x14ac:dyDescent="0.55000000000000004">
      <c r="A71" s="552"/>
      <c r="B71" s="552"/>
      <c r="C71" s="552"/>
      <c r="D71" s="553"/>
      <c r="E71" s="554"/>
      <c r="F71" s="554"/>
      <c r="G71" s="555"/>
      <c r="H71" s="554"/>
    </row>
    <row r="72" spans="1:11" x14ac:dyDescent="0.55000000000000004">
      <c r="E72" s="556" t="s">
        <v>190</v>
      </c>
    </row>
    <row r="73" spans="1:11" x14ac:dyDescent="0.55000000000000004">
      <c r="D73" s="556"/>
      <c r="E73" s="614" t="s">
        <v>458</v>
      </c>
      <c r="F73" s="614"/>
      <c r="G73" s="556"/>
      <c r="I73" s="556"/>
      <c r="J73" s="557"/>
      <c r="K73" s="556"/>
    </row>
    <row r="74" spans="1:11" x14ac:dyDescent="0.55000000000000004">
      <c r="E74" s="615" t="s">
        <v>150</v>
      </c>
      <c r="F74" s="615"/>
    </row>
  </sheetData>
  <mergeCells count="10">
    <mergeCell ref="E73:F73"/>
    <mergeCell ref="E74:F74"/>
    <mergeCell ref="A66:D66"/>
    <mergeCell ref="C39:D39"/>
    <mergeCell ref="A1:H1"/>
    <mergeCell ref="A2:H2"/>
    <mergeCell ref="A3:H3"/>
    <mergeCell ref="A4:D5"/>
    <mergeCell ref="E4:E5"/>
    <mergeCell ref="F4:F5"/>
  </mergeCells>
  <printOptions horizontalCentered="1"/>
  <pageMargins left="0.78740157480314965" right="0.19685039370078741" top="0.59055118110236227" bottom="0.19685039370078741" header="0.19685039370078741" footer="0.43307086614173229"/>
  <pageSetup paperSize="9" scale="9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7" sqref="C17"/>
    </sheetView>
  </sheetViews>
  <sheetFormatPr defaultRowHeight="24.75" x14ac:dyDescent="0.6"/>
  <cols>
    <col min="1" max="1" width="18.75" style="32" customWidth="1"/>
    <col min="2" max="2" width="20.125" style="32" customWidth="1"/>
    <col min="3" max="3" width="17.375" style="32" customWidth="1"/>
    <col min="4" max="4" width="12.625" style="32" customWidth="1"/>
    <col min="5" max="16384" width="9" style="32"/>
  </cols>
  <sheetData>
    <row r="1" spans="1:3" x14ac:dyDescent="0.6">
      <c r="A1" s="677" t="s">
        <v>529</v>
      </c>
      <c r="B1" s="677"/>
      <c r="C1" s="677"/>
    </row>
    <row r="2" spans="1:3" x14ac:dyDescent="0.6">
      <c r="A2" s="677" t="s">
        <v>530</v>
      </c>
      <c r="B2" s="677"/>
      <c r="C2" s="677"/>
    </row>
    <row r="3" spans="1:3" x14ac:dyDescent="0.6">
      <c r="A3" s="374"/>
      <c r="B3" s="374"/>
      <c r="C3" s="374"/>
    </row>
    <row r="4" spans="1:3" x14ac:dyDescent="0.6">
      <c r="A4" s="377" t="s">
        <v>751</v>
      </c>
      <c r="B4" s="294"/>
      <c r="C4" s="294"/>
    </row>
    <row r="5" spans="1:3" ht="45" customHeight="1" x14ac:dyDescent="0.6">
      <c r="A5" s="169" t="s">
        <v>427</v>
      </c>
      <c r="B5" s="169" t="s">
        <v>426</v>
      </c>
      <c r="C5" s="169" t="s">
        <v>425</v>
      </c>
    </row>
    <row r="6" spans="1:3" x14ac:dyDescent="0.6">
      <c r="A6" s="153" t="s">
        <v>698</v>
      </c>
      <c r="B6" s="371">
        <v>1</v>
      </c>
      <c r="C6" s="165">
        <v>5</v>
      </c>
    </row>
    <row r="7" spans="1:3" x14ac:dyDescent="0.6">
      <c r="A7" s="153" t="s">
        <v>424</v>
      </c>
      <c r="B7" s="371">
        <v>1</v>
      </c>
      <c r="C7" s="165">
        <v>5</v>
      </c>
    </row>
    <row r="8" spans="1:3" x14ac:dyDescent="0.6">
      <c r="A8" s="153" t="s">
        <v>423</v>
      </c>
      <c r="B8" s="371">
        <v>1</v>
      </c>
      <c r="C8" s="165">
        <v>5</v>
      </c>
    </row>
    <row r="9" spans="1:3" x14ac:dyDescent="0.6">
      <c r="A9" s="153" t="s">
        <v>699</v>
      </c>
      <c r="B9" s="371">
        <v>1</v>
      </c>
      <c r="C9" s="370">
        <v>5</v>
      </c>
    </row>
    <row r="10" spans="1:3" x14ac:dyDescent="0.6">
      <c r="A10" s="153" t="s">
        <v>700</v>
      </c>
      <c r="B10" s="371">
        <v>1</v>
      </c>
      <c r="C10" s="370">
        <v>5</v>
      </c>
    </row>
    <row r="11" spans="1:3" x14ac:dyDescent="0.6">
      <c r="A11" s="153" t="s">
        <v>701</v>
      </c>
      <c r="B11" s="372">
        <v>36</v>
      </c>
      <c r="C11" s="370">
        <v>2605</v>
      </c>
    </row>
    <row r="12" spans="1:3" x14ac:dyDescent="0.6">
      <c r="A12" s="153" t="s">
        <v>702</v>
      </c>
      <c r="B12" s="372" t="s">
        <v>703</v>
      </c>
      <c r="C12" s="370">
        <v>63000</v>
      </c>
    </row>
    <row r="13" spans="1:3" ht="25.5" thickBot="1" x14ac:dyDescent="0.65">
      <c r="A13" s="170" t="s">
        <v>6</v>
      </c>
      <c r="B13" s="373" t="s">
        <v>704</v>
      </c>
      <c r="C13" s="171">
        <f>SUM(C6:C12)</f>
        <v>65630</v>
      </c>
    </row>
    <row r="14" spans="1:3" ht="25.5" thickTop="1" x14ac:dyDescent="0.6"/>
    <row r="18" spans="2:2" x14ac:dyDescent="0.6">
      <c r="B18" s="32" t="s">
        <v>752</v>
      </c>
    </row>
    <row r="19" spans="2:2" x14ac:dyDescent="0.6">
      <c r="B19" s="375" t="s">
        <v>753</v>
      </c>
    </row>
    <row r="20" spans="2:2" x14ac:dyDescent="0.6">
      <c r="B20" s="375" t="s">
        <v>754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3" workbookViewId="0">
      <selection activeCell="I11" sqref="I11"/>
    </sheetView>
  </sheetViews>
  <sheetFormatPr defaultRowHeight="24.75" x14ac:dyDescent="0.6"/>
  <cols>
    <col min="1" max="1" width="9" style="32"/>
    <col min="2" max="2" width="17.875" style="32" customWidth="1"/>
    <col min="3" max="3" width="15.375" style="32" bestFit="1" customWidth="1"/>
    <col min="4" max="4" width="2.5" style="32" customWidth="1"/>
    <col min="5" max="5" width="15.375" style="32" bestFit="1" customWidth="1"/>
    <col min="6" max="16384" width="9" style="32"/>
  </cols>
  <sheetData>
    <row r="1" spans="1:7" x14ac:dyDescent="0.6">
      <c r="A1" s="641" t="s">
        <v>791</v>
      </c>
      <c r="B1" s="641"/>
      <c r="C1" s="641"/>
      <c r="D1" s="641"/>
      <c r="E1" s="641"/>
      <c r="F1" s="641"/>
      <c r="G1" s="641"/>
    </row>
    <row r="2" spans="1:7" x14ac:dyDescent="0.6">
      <c r="A2" s="42" t="s">
        <v>758</v>
      </c>
      <c r="B2" s="32" t="s">
        <v>793</v>
      </c>
      <c r="C2" s="38">
        <v>248000</v>
      </c>
    </row>
    <row r="3" spans="1:7" x14ac:dyDescent="0.6">
      <c r="B3" s="32" t="s">
        <v>792</v>
      </c>
      <c r="C3" s="70">
        <v>4317500</v>
      </c>
    </row>
    <row r="4" spans="1:7" ht="25.5" thickBot="1" x14ac:dyDescent="0.65">
      <c r="B4" s="559" t="s">
        <v>794</v>
      </c>
      <c r="C4" s="156">
        <f>SUM(C2:C3)</f>
        <v>4565500</v>
      </c>
    </row>
    <row r="5" spans="1:7" ht="25.5" thickTop="1" x14ac:dyDescent="0.6">
      <c r="B5" s="559"/>
      <c r="C5" s="86"/>
    </row>
    <row r="6" spans="1:7" ht="27" x14ac:dyDescent="0.75">
      <c r="B6" s="32" t="s">
        <v>800</v>
      </c>
      <c r="C6" s="564" t="s">
        <v>796</v>
      </c>
      <c r="D6" s="32" t="s">
        <v>798</v>
      </c>
      <c r="E6" s="173" t="s">
        <v>795</v>
      </c>
    </row>
    <row r="7" spans="1:7" x14ac:dyDescent="0.6">
      <c r="C7" s="560" t="s">
        <v>797</v>
      </c>
      <c r="E7" s="38">
        <v>36062883.829999998</v>
      </c>
    </row>
    <row r="8" spans="1:7" ht="9.75" customHeight="1" x14ac:dyDescent="0.6"/>
    <row r="9" spans="1:7" x14ac:dyDescent="0.6">
      <c r="D9" s="32" t="s">
        <v>798</v>
      </c>
      <c r="E9" s="565">
        <v>0.12659999999999999</v>
      </c>
    </row>
    <row r="11" spans="1:7" x14ac:dyDescent="0.6">
      <c r="A11" s="42" t="s">
        <v>759</v>
      </c>
      <c r="B11" s="32" t="s">
        <v>793</v>
      </c>
      <c r="C11" s="38">
        <v>477200</v>
      </c>
    </row>
    <row r="12" spans="1:7" x14ac:dyDescent="0.6">
      <c r="B12" s="32" t="s">
        <v>792</v>
      </c>
      <c r="C12" s="70">
        <v>3380900</v>
      </c>
    </row>
    <row r="13" spans="1:7" ht="25.5" thickBot="1" x14ac:dyDescent="0.65">
      <c r="B13" s="559" t="s">
        <v>794</v>
      </c>
      <c r="C13" s="156">
        <f>SUM(C11:C12)</f>
        <v>3858100</v>
      </c>
    </row>
    <row r="14" spans="1:7" ht="25.5" thickTop="1" x14ac:dyDescent="0.6">
      <c r="B14" s="559"/>
      <c r="C14" s="86"/>
    </row>
    <row r="15" spans="1:7" ht="27" x14ac:dyDescent="0.75">
      <c r="B15" s="32" t="s">
        <v>800</v>
      </c>
      <c r="C15" s="564" t="s">
        <v>796</v>
      </c>
      <c r="D15" s="32" t="s">
        <v>798</v>
      </c>
      <c r="E15" s="173" t="s">
        <v>799</v>
      </c>
    </row>
    <row r="16" spans="1:7" x14ac:dyDescent="0.6">
      <c r="C16" s="560" t="s">
        <v>797</v>
      </c>
      <c r="E16" s="38">
        <v>3858100</v>
      </c>
    </row>
    <row r="18" spans="3:5" x14ac:dyDescent="0.6">
      <c r="D18" s="32" t="s">
        <v>798</v>
      </c>
      <c r="E18" s="565">
        <v>0.1091</v>
      </c>
    </row>
    <row r="20" spans="3:5" x14ac:dyDescent="0.6">
      <c r="C20" s="32" t="s">
        <v>801</v>
      </c>
    </row>
    <row r="21" spans="3:5" x14ac:dyDescent="0.6">
      <c r="C21" s="639" t="s">
        <v>708</v>
      </c>
      <c r="D21" s="639"/>
      <c r="E21" s="639"/>
    </row>
    <row r="22" spans="3:5" x14ac:dyDescent="0.6">
      <c r="C22" s="639" t="s">
        <v>150</v>
      </c>
      <c r="D22" s="639"/>
      <c r="E22" s="639"/>
    </row>
  </sheetData>
  <mergeCells count="3">
    <mergeCell ref="A1:G1"/>
    <mergeCell ref="C21:E21"/>
    <mergeCell ref="C22:E22"/>
  </mergeCells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7"/>
  <sheetViews>
    <sheetView view="pageBreakPreview" topLeftCell="A153" zoomScaleNormal="100" workbookViewId="0">
      <selection activeCell="A160" sqref="A160:H197"/>
    </sheetView>
  </sheetViews>
  <sheetFormatPr defaultRowHeight="24.75" customHeight="1" x14ac:dyDescent="0.55000000000000004"/>
  <cols>
    <col min="1" max="1" width="1.5" style="297" customWidth="1"/>
    <col min="2" max="3" width="1.25" style="297" customWidth="1"/>
    <col min="4" max="4" width="40.375" style="297" customWidth="1"/>
    <col min="5" max="6" width="14.5" style="368" customWidth="1"/>
    <col min="7" max="7" width="2.625" style="369" customWidth="1"/>
    <col min="8" max="8" width="14.875" style="368" bestFit="1" customWidth="1"/>
    <col min="9" max="9" width="13.75" style="297" customWidth="1"/>
    <col min="10" max="254" width="9" style="297"/>
    <col min="255" max="255" width="2.75" style="297" customWidth="1"/>
    <col min="256" max="256" width="3" style="297" customWidth="1"/>
    <col min="257" max="257" width="2.875" style="297" customWidth="1"/>
    <col min="258" max="258" width="39.5" style="297" customWidth="1"/>
    <col min="259" max="260" width="13.75" style="297" bestFit="1" customWidth="1"/>
    <col min="261" max="261" width="3.625" style="297" customWidth="1"/>
    <col min="262" max="262" width="13.75" style="297" customWidth="1"/>
    <col min="263" max="510" width="9" style="297"/>
    <col min="511" max="511" width="2.75" style="297" customWidth="1"/>
    <col min="512" max="512" width="3" style="297" customWidth="1"/>
    <col min="513" max="513" width="2.875" style="297" customWidth="1"/>
    <col min="514" max="514" width="39.5" style="297" customWidth="1"/>
    <col min="515" max="516" width="13.75" style="297" bestFit="1" customWidth="1"/>
    <col min="517" max="517" width="3.625" style="297" customWidth="1"/>
    <col min="518" max="518" width="13.75" style="297" customWidth="1"/>
    <col min="519" max="766" width="9" style="297"/>
    <col min="767" max="767" width="2.75" style="297" customWidth="1"/>
    <col min="768" max="768" width="3" style="297" customWidth="1"/>
    <col min="769" max="769" width="2.875" style="297" customWidth="1"/>
    <col min="770" max="770" width="39.5" style="297" customWidth="1"/>
    <col min="771" max="772" width="13.75" style="297" bestFit="1" customWidth="1"/>
    <col min="773" max="773" width="3.625" style="297" customWidth="1"/>
    <col min="774" max="774" width="13.75" style="297" customWidth="1"/>
    <col min="775" max="1022" width="9" style="297"/>
    <col min="1023" max="1023" width="2.75" style="297" customWidth="1"/>
    <col min="1024" max="1024" width="3" style="297" customWidth="1"/>
    <col min="1025" max="1025" width="2.875" style="297" customWidth="1"/>
    <col min="1026" max="1026" width="39.5" style="297" customWidth="1"/>
    <col min="1027" max="1028" width="13.75" style="297" bestFit="1" customWidth="1"/>
    <col min="1029" max="1029" width="3.625" style="297" customWidth="1"/>
    <col min="1030" max="1030" width="13.75" style="297" customWidth="1"/>
    <col min="1031" max="1278" width="9" style="297"/>
    <col min="1279" max="1279" width="2.75" style="297" customWidth="1"/>
    <col min="1280" max="1280" width="3" style="297" customWidth="1"/>
    <col min="1281" max="1281" width="2.875" style="297" customWidth="1"/>
    <col min="1282" max="1282" width="39.5" style="297" customWidth="1"/>
    <col min="1283" max="1284" width="13.75" style="297" bestFit="1" customWidth="1"/>
    <col min="1285" max="1285" width="3.625" style="297" customWidth="1"/>
    <col min="1286" max="1286" width="13.75" style="297" customWidth="1"/>
    <col min="1287" max="1534" width="9" style="297"/>
    <col min="1535" max="1535" width="2.75" style="297" customWidth="1"/>
    <col min="1536" max="1536" width="3" style="297" customWidth="1"/>
    <col min="1537" max="1537" width="2.875" style="297" customWidth="1"/>
    <col min="1538" max="1538" width="39.5" style="297" customWidth="1"/>
    <col min="1539" max="1540" width="13.75" style="297" bestFit="1" customWidth="1"/>
    <col min="1541" max="1541" width="3.625" style="297" customWidth="1"/>
    <col min="1542" max="1542" width="13.75" style="297" customWidth="1"/>
    <col min="1543" max="1790" width="9" style="297"/>
    <col min="1791" max="1791" width="2.75" style="297" customWidth="1"/>
    <col min="1792" max="1792" width="3" style="297" customWidth="1"/>
    <col min="1793" max="1793" width="2.875" style="297" customWidth="1"/>
    <col min="1794" max="1794" width="39.5" style="297" customWidth="1"/>
    <col min="1795" max="1796" width="13.75" style="297" bestFit="1" customWidth="1"/>
    <col min="1797" max="1797" width="3.625" style="297" customWidth="1"/>
    <col min="1798" max="1798" width="13.75" style="297" customWidth="1"/>
    <col min="1799" max="2046" width="9" style="297"/>
    <col min="2047" max="2047" width="2.75" style="297" customWidth="1"/>
    <col min="2048" max="2048" width="3" style="297" customWidth="1"/>
    <col min="2049" max="2049" width="2.875" style="297" customWidth="1"/>
    <col min="2050" max="2050" width="39.5" style="297" customWidth="1"/>
    <col min="2051" max="2052" width="13.75" style="297" bestFit="1" customWidth="1"/>
    <col min="2053" max="2053" width="3.625" style="297" customWidth="1"/>
    <col min="2054" max="2054" width="13.75" style="297" customWidth="1"/>
    <col min="2055" max="2302" width="9" style="297"/>
    <col min="2303" max="2303" width="2.75" style="297" customWidth="1"/>
    <col min="2304" max="2304" width="3" style="297" customWidth="1"/>
    <col min="2305" max="2305" width="2.875" style="297" customWidth="1"/>
    <col min="2306" max="2306" width="39.5" style="297" customWidth="1"/>
    <col min="2307" max="2308" width="13.75" style="297" bestFit="1" customWidth="1"/>
    <col min="2309" max="2309" width="3.625" style="297" customWidth="1"/>
    <col min="2310" max="2310" width="13.75" style="297" customWidth="1"/>
    <col min="2311" max="2558" width="9" style="297"/>
    <col min="2559" max="2559" width="2.75" style="297" customWidth="1"/>
    <col min="2560" max="2560" width="3" style="297" customWidth="1"/>
    <col min="2561" max="2561" width="2.875" style="297" customWidth="1"/>
    <col min="2562" max="2562" width="39.5" style="297" customWidth="1"/>
    <col min="2563" max="2564" width="13.75" style="297" bestFit="1" customWidth="1"/>
    <col min="2565" max="2565" width="3.625" style="297" customWidth="1"/>
    <col min="2566" max="2566" width="13.75" style="297" customWidth="1"/>
    <col min="2567" max="2814" width="9" style="297"/>
    <col min="2815" max="2815" width="2.75" style="297" customWidth="1"/>
    <col min="2816" max="2816" width="3" style="297" customWidth="1"/>
    <col min="2817" max="2817" width="2.875" style="297" customWidth="1"/>
    <col min="2818" max="2818" width="39.5" style="297" customWidth="1"/>
    <col min="2819" max="2820" width="13.75" style="297" bestFit="1" customWidth="1"/>
    <col min="2821" max="2821" width="3.625" style="297" customWidth="1"/>
    <col min="2822" max="2822" width="13.75" style="297" customWidth="1"/>
    <col min="2823" max="3070" width="9" style="297"/>
    <col min="3071" max="3071" width="2.75" style="297" customWidth="1"/>
    <col min="3072" max="3072" width="3" style="297" customWidth="1"/>
    <col min="3073" max="3073" width="2.875" style="297" customWidth="1"/>
    <col min="3074" max="3074" width="39.5" style="297" customWidth="1"/>
    <col min="3075" max="3076" width="13.75" style="297" bestFit="1" customWidth="1"/>
    <col min="3077" max="3077" width="3.625" style="297" customWidth="1"/>
    <col min="3078" max="3078" width="13.75" style="297" customWidth="1"/>
    <col min="3079" max="3326" width="9" style="297"/>
    <col min="3327" max="3327" width="2.75" style="297" customWidth="1"/>
    <col min="3328" max="3328" width="3" style="297" customWidth="1"/>
    <col min="3329" max="3329" width="2.875" style="297" customWidth="1"/>
    <col min="3330" max="3330" width="39.5" style="297" customWidth="1"/>
    <col min="3331" max="3332" width="13.75" style="297" bestFit="1" customWidth="1"/>
    <col min="3333" max="3333" width="3.625" style="297" customWidth="1"/>
    <col min="3334" max="3334" width="13.75" style="297" customWidth="1"/>
    <col min="3335" max="3582" width="9" style="297"/>
    <col min="3583" max="3583" width="2.75" style="297" customWidth="1"/>
    <col min="3584" max="3584" width="3" style="297" customWidth="1"/>
    <col min="3585" max="3585" width="2.875" style="297" customWidth="1"/>
    <col min="3586" max="3586" width="39.5" style="297" customWidth="1"/>
    <col min="3587" max="3588" width="13.75" style="297" bestFit="1" customWidth="1"/>
    <col min="3589" max="3589" width="3.625" style="297" customWidth="1"/>
    <col min="3590" max="3590" width="13.75" style="297" customWidth="1"/>
    <col min="3591" max="3838" width="9" style="297"/>
    <col min="3839" max="3839" width="2.75" style="297" customWidth="1"/>
    <col min="3840" max="3840" width="3" style="297" customWidth="1"/>
    <col min="3841" max="3841" width="2.875" style="297" customWidth="1"/>
    <col min="3842" max="3842" width="39.5" style="297" customWidth="1"/>
    <col min="3843" max="3844" width="13.75" style="297" bestFit="1" customWidth="1"/>
    <col min="3845" max="3845" width="3.625" style="297" customWidth="1"/>
    <col min="3846" max="3846" width="13.75" style="297" customWidth="1"/>
    <col min="3847" max="4094" width="9" style="297"/>
    <col min="4095" max="4095" width="2.75" style="297" customWidth="1"/>
    <col min="4096" max="4096" width="3" style="297" customWidth="1"/>
    <col min="4097" max="4097" width="2.875" style="297" customWidth="1"/>
    <col min="4098" max="4098" width="39.5" style="297" customWidth="1"/>
    <col min="4099" max="4100" width="13.75" style="297" bestFit="1" customWidth="1"/>
    <col min="4101" max="4101" width="3.625" style="297" customWidth="1"/>
    <col min="4102" max="4102" width="13.75" style="297" customWidth="1"/>
    <col min="4103" max="4350" width="9" style="297"/>
    <col min="4351" max="4351" width="2.75" style="297" customWidth="1"/>
    <col min="4352" max="4352" width="3" style="297" customWidth="1"/>
    <col min="4353" max="4353" width="2.875" style="297" customWidth="1"/>
    <col min="4354" max="4354" width="39.5" style="297" customWidth="1"/>
    <col min="4355" max="4356" width="13.75" style="297" bestFit="1" customWidth="1"/>
    <col min="4357" max="4357" width="3.625" style="297" customWidth="1"/>
    <col min="4358" max="4358" width="13.75" style="297" customWidth="1"/>
    <col min="4359" max="4606" width="9" style="297"/>
    <col min="4607" max="4607" width="2.75" style="297" customWidth="1"/>
    <col min="4608" max="4608" width="3" style="297" customWidth="1"/>
    <col min="4609" max="4609" width="2.875" style="297" customWidth="1"/>
    <col min="4610" max="4610" width="39.5" style="297" customWidth="1"/>
    <col min="4611" max="4612" width="13.75" style="297" bestFit="1" customWidth="1"/>
    <col min="4613" max="4613" width="3.625" style="297" customWidth="1"/>
    <col min="4614" max="4614" width="13.75" style="297" customWidth="1"/>
    <col min="4615" max="4862" width="9" style="297"/>
    <col min="4863" max="4863" width="2.75" style="297" customWidth="1"/>
    <col min="4864" max="4864" width="3" style="297" customWidth="1"/>
    <col min="4865" max="4865" width="2.875" style="297" customWidth="1"/>
    <col min="4866" max="4866" width="39.5" style="297" customWidth="1"/>
    <col min="4867" max="4868" width="13.75" style="297" bestFit="1" customWidth="1"/>
    <col min="4869" max="4869" width="3.625" style="297" customWidth="1"/>
    <col min="4870" max="4870" width="13.75" style="297" customWidth="1"/>
    <col min="4871" max="5118" width="9" style="297"/>
    <col min="5119" max="5119" width="2.75" style="297" customWidth="1"/>
    <col min="5120" max="5120" width="3" style="297" customWidth="1"/>
    <col min="5121" max="5121" width="2.875" style="297" customWidth="1"/>
    <col min="5122" max="5122" width="39.5" style="297" customWidth="1"/>
    <col min="5123" max="5124" width="13.75" style="297" bestFit="1" customWidth="1"/>
    <col min="5125" max="5125" width="3.625" style="297" customWidth="1"/>
    <col min="5126" max="5126" width="13.75" style="297" customWidth="1"/>
    <col min="5127" max="5374" width="9" style="297"/>
    <col min="5375" max="5375" width="2.75" style="297" customWidth="1"/>
    <col min="5376" max="5376" width="3" style="297" customWidth="1"/>
    <col min="5377" max="5377" width="2.875" style="297" customWidth="1"/>
    <col min="5378" max="5378" width="39.5" style="297" customWidth="1"/>
    <col min="5379" max="5380" width="13.75" style="297" bestFit="1" customWidth="1"/>
    <col min="5381" max="5381" width="3.625" style="297" customWidth="1"/>
    <col min="5382" max="5382" width="13.75" style="297" customWidth="1"/>
    <col min="5383" max="5630" width="9" style="297"/>
    <col min="5631" max="5631" width="2.75" style="297" customWidth="1"/>
    <col min="5632" max="5632" width="3" style="297" customWidth="1"/>
    <col min="5633" max="5633" width="2.875" style="297" customWidth="1"/>
    <col min="5634" max="5634" width="39.5" style="297" customWidth="1"/>
    <col min="5635" max="5636" width="13.75" style="297" bestFit="1" customWidth="1"/>
    <col min="5637" max="5637" width="3.625" style="297" customWidth="1"/>
    <col min="5638" max="5638" width="13.75" style="297" customWidth="1"/>
    <col min="5639" max="5886" width="9" style="297"/>
    <col min="5887" max="5887" width="2.75" style="297" customWidth="1"/>
    <col min="5888" max="5888" width="3" style="297" customWidth="1"/>
    <col min="5889" max="5889" width="2.875" style="297" customWidth="1"/>
    <col min="5890" max="5890" width="39.5" style="297" customWidth="1"/>
    <col min="5891" max="5892" width="13.75" style="297" bestFit="1" customWidth="1"/>
    <col min="5893" max="5893" width="3.625" style="297" customWidth="1"/>
    <col min="5894" max="5894" width="13.75" style="297" customWidth="1"/>
    <col min="5895" max="6142" width="9" style="297"/>
    <col min="6143" max="6143" width="2.75" style="297" customWidth="1"/>
    <col min="6144" max="6144" width="3" style="297" customWidth="1"/>
    <col min="6145" max="6145" width="2.875" style="297" customWidth="1"/>
    <col min="6146" max="6146" width="39.5" style="297" customWidth="1"/>
    <col min="6147" max="6148" width="13.75" style="297" bestFit="1" customWidth="1"/>
    <col min="6149" max="6149" width="3.625" style="297" customWidth="1"/>
    <col min="6150" max="6150" width="13.75" style="297" customWidth="1"/>
    <col min="6151" max="6398" width="9" style="297"/>
    <col min="6399" max="6399" width="2.75" style="297" customWidth="1"/>
    <col min="6400" max="6400" width="3" style="297" customWidth="1"/>
    <col min="6401" max="6401" width="2.875" style="297" customWidth="1"/>
    <col min="6402" max="6402" width="39.5" style="297" customWidth="1"/>
    <col min="6403" max="6404" width="13.75" style="297" bestFit="1" customWidth="1"/>
    <col min="6405" max="6405" width="3.625" style="297" customWidth="1"/>
    <col min="6406" max="6406" width="13.75" style="297" customWidth="1"/>
    <col min="6407" max="6654" width="9" style="297"/>
    <col min="6655" max="6655" width="2.75" style="297" customWidth="1"/>
    <col min="6656" max="6656" width="3" style="297" customWidth="1"/>
    <col min="6657" max="6657" width="2.875" style="297" customWidth="1"/>
    <col min="6658" max="6658" width="39.5" style="297" customWidth="1"/>
    <col min="6659" max="6660" width="13.75" style="297" bestFit="1" customWidth="1"/>
    <col min="6661" max="6661" width="3.625" style="297" customWidth="1"/>
    <col min="6662" max="6662" width="13.75" style="297" customWidth="1"/>
    <col min="6663" max="6910" width="9" style="297"/>
    <col min="6911" max="6911" width="2.75" style="297" customWidth="1"/>
    <col min="6912" max="6912" width="3" style="297" customWidth="1"/>
    <col min="6913" max="6913" width="2.875" style="297" customWidth="1"/>
    <col min="6914" max="6914" width="39.5" style="297" customWidth="1"/>
    <col min="6915" max="6916" width="13.75" style="297" bestFit="1" customWidth="1"/>
    <col min="6917" max="6917" width="3.625" style="297" customWidth="1"/>
    <col min="6918" max="6918" width="13.75" style="297" customWidth="1"/>
    <col min="6919" max="7166" width="9" style="297"/>
    <col min="7167" max="7167" width="2.75" style="297" customWidth="1"/>
    <col min="7168" max="7168" width="3" style="297" customWidth="1"/>
    <col min="7169" max="7169" width="2.875" style="297" customWidth="1"/>
    <col min="7170" max="7170" width="39.5" style="297" customWidth="1"/>
    <col min="7171" max="7172" width="13.75" style="297" bestFit="1" customWidth="1"/>
    <col min="7173" max="7173" width="3.625" style="297" customWidth="1"/>
    <col min="7174" max="7174" width="13.75" style="297" customWidth="1"/>
    <col min="7175" max="7422" width="9" style="297"/>
    <col min="7423" max="7423" width="2.75" style="297" customWidth="1"/>
    <col min="7424" max="7424" width="3" style="297" customWidth="1"/>
    <col min="7425" max="7425" width="2.875" style="297" customWidth="1"/>
    <col min="7426" max="7426" width="39.5" style="297" customWidth="1"/>
    <col min="7427" max="7428" width="13.75" style="297" bestFit="1" customWidth="1"/>
    <col min="7429" max="7429" width="3.625" style="297" customWidth="1"/>
    <col min="7430" max="7430" width="13.75" style="297" customWidth="1"/>
    <col min="7431" max="7678" width="9" style="297"/>
    <col min="7679" max="7679" width="2.75" style="297" customWidth="1"/>
    <col min="7680" max="7680" width="3" style="297" customWidth="1"/>
    <col min="7681" max="7681" width="2.875" style="297" customWidth="1"/>
    <col min="7682" max="7682" width="39.5" style="297" customWidth="1"/>
    <col min="7683" max="7684" width="13.75" style="297" bestFit="1" customWidth="1"/>
    <col min="7685" max="7685" width="3.625" style="297" customWidth="1"/>
    <col min="7686" max="7686" width="13.75" style="297" customWidth="1"/>
    <col min="7687" max="7934" width="9" style="297"/>
    <col min="7935" max="7935" width="2.75" style="297" customWidth="1"/>
    <col min="7936" max="7936" width="3" style="297" customWidth="1"/>
    <col min="7937" max="7937" width="2.875" style="297" customWidth="1"/>
    <col min="7938" max="7938" width="39.5" style="297" customWidth="1"/>
    <col min="7939" max="7940" width="13.75" style="297" bestFit="1" customWidth="1"/>
    <col min="7941" max="7941" width="3.625" style="297" customWidth="1"/>
    <col min="7942" max="7942" width="13.75" style="297" customWidth="1"/>
    <col min="7943" max="8190" width="9" style="297"/>
    <col min="8191" max="8191" width="2.75" style="297" customWidth="1"/>
    <col min="8192" max="8192" width="3" style="297" customWidth="1"/>
    <col min="8193" max="8193" width="2.875" style="297" customWidth="1"/>
    <col min="8194" max="8194" width="39.5" style="297" customWidth="1"/>
    <col min="8195" max="8196" width="13.75" style="297" bestFit="1" customWidth="1"/>
    <col min="8197" max="8197" width="3.625" style="297" customWidth="1"/>
    <col min="8198" max="8198" width="13.75" style="297" customWidth="1"/>
    <col min="8199" max="8446" width="9" style="297"/>
    <col min="8447" max="8447" width="2.75" style="297" customWidth="1"/>
    <col min="8448" max="8448" width="3" style="297" customWidth="1"/>
    <col min="8449" max="8449" width="2.875" style="297" customWidth="1"/>
    <col min="8450" max="8450" width="39.5" style="297" customWidth="1"/>
    <col min="8451" max="8452" width="13.75" style="297" bestFit="1" customWidth="1"/>
    <col min="8453" max="8453" width="3.625" style="297" customWidth="1"/>
    <col min="8454" max="8454" width="13.75" style="297" customWidth="1"/>
    <col min="8455" max="8702" width="9" style="297"/>
    <col min="8703" max="8703" width="2.75" style="297" customWidth="1"/>
    <col min="8704" max="8704" width="3" style="297" customWidth="1"/>
    <col min="8705" max="8705" width="2.875" style="297" customWidth="1"/>
    <col min="8706" max="8706" width="39.5" style="297" customWidth="1"/>
    <col min="8707" max="8708" width="13.75" style="297" bestFit="1" customWidth="1"/>
    <col min="8709" max="8709" width="3.625" style="297" customWidth="1"/>
    <col min="8710" max="8710" width="13.75" style="297" customWidth="1"/>
    <col min="8711" max="8958" width="9" style="297"/>
    <col min="8959" max="8959" width="2.75" style="297" customWidth="1"/>
    <col min="8960" max="8960" width="3" style="297" customWidth="1"/>
    <col min="8961" max="8961" width="2.875" style="297" customWidth="1"/>
    <col min="8962" max="8962" width="39.5" style="297" customWidth="1"/>
    <col min="8963" max="8964" width="13.75" style="297" bestFit="1" customWidth="1"/>
    <col min="8965" max="8965" width="3.625" style="297" customWidth="1"/>
    <col min="8966" max="8966" width="13.75" style="297" customWidth="1"/>
    <col min="8967" max="9214" width="9" style="297"/>
    <col min="9215" max="9215" width="2.75" style="297" customWidth="1"/>
    <col min="9216" max="9216" width="3" style="297" customWidth="1"/>
    <col min="9217" max="9217" width="2.875" style="297" customWidth="1"/>
    <col min="9218" max="9218" width="39.5" style="297" customWidth="1"/>
    <col min="9219" max="9220" width="13.75" style="297" bestFit="1" customWidth="1"/>
    <col min="9221" max="9221" width="3.625" style="297" customWidth="1"/>
    <col min="9222" max="9222" width="13.75" style="297" customWidth="1"/>
    <col min="9223" max="9470" width="9" style="297"/>
    <col min="9471" max="9471" width="2.75" style="297" customWidth="1"/>
    <col min="9472" max="9472" width="3" style="297" customWidth="1"/>
    <col min="9473" max="9473" width="2.875" style="297" customWidth="1"/>
    <col min="9474" max="9474" width="39.5" style="297" customWidth="1"/>
    <col min="9475" max="9476" width="13.75" style="297" bestFit="1" customWidth="1"/>
    <col min="9477" max="9477" width="3.625" style="297" customWidth="1"/>
    <col min="9478" max="9478" width="13.75" style="297" customWidth="1"/>
    <col min="9479" max="9726" width="9" style="297"/>
    <col min="9727" max="9727" width="2.75" style="297" customWidth="1"/>
    <col min="9728" max="9728" width="3" style="297" customWidth="1"/>
    <col min="9729" max="9729" width="2.875" style="297" customWidth="1"/>
    <col min="9730" max="9730" width="39.5" style="297" customWidth="1"/>
    <col min="9731" max="9732" width="13.75" style="297" bestFit="1" customWidth="1"/>
    <col min="9733" max="9733" width="3.625" style="297" customWidth="1"/>
    <col min="9734" max="9734" width="13.75" style="297" customWidth="1"/>
    <col min="9735" max="9982" width="9" style="297"/>
    <col min="9983" max="9983" width="2.75" style="297" customWidth="1"/>
    <col min="9984" max="9984" width="3" style="297" customWidth="1"/>
    <col min="9985" max="9985" width="2.875" style="297" customWidth="1"/>
    <col min="9986" max="9986" width="39.5" style="297" customWidth="1"/>
    <col min="9987" max="9988" width="13.75" style="297" bestFit="1" customWidth="1"/>
    <col min="9989" max="9989" width="3.625" style="297" customWidth="1"/>
    <col min="9990" max="9990" width="13.75" style="297" customWidth="1"/>
    <col min="9991" max="10238" width="9" style="297"/>
    <col min="10239" max="10239" width="2.75" style="297" customWidth="1"/>
    <col min="10240" max="10240" width="3" style="297" customWidth="1"/>
    <col min="10241" max="10241" width="2.875" style="297" customWidth="1"/>
    <col min="10242" max="10242" width="39.5" style="297" customWidth="1"/>
    <col min="10243" max="10244" width="13.75" style="297" bestFit="1" customWidth="1"/>
    <col min="10245" max="10245" width="3.625" style="297" customWidth="1"/>
    <col min="10246" max="10246" width="13.75" style="297" customWidth="1"/>
    <col min="10247" max="10494" width="9" style="297"/>
    <col min="10495" max="10495" width="2.75" style="297" customWidth="1"/>
    <col min="10496" max="10496" width="3" style="297" customWidth="1"/>
    <col min="10497" max="10497" width="2.875" style="297" customWidth="1"/>
    <col min="10498" max="10498" width="39.5" style="297" customWidth="1"/>
    <col min="10499" max="10500" width="13.75" style="297" bestFit="1" customWidth="1"/>
    <col min="10501" max="10501" width="3.625" style="297" customWidth="1"/>
    <col min="10502" max="10502" width="13.75" style="297" customWidth="1"/>
    <col min="10503" max="10750" width="9" style="297"/>
    <col min="10751" max="10751" width="2.75" style="297" customWidth="1"/>
    <col min="10752" max="10752" width="3" style="297" customWidth="1"/>
    <col min="10753" max="10753" width="2.875" style="297" customWidth="1"/>
    <col min="10754" max="10754" width="39.5" style="297" customWidth="1"/>
    <col min="10755" max="10756" width="13.75" style="297" bestFit="1" customWidth="1"/>
    <col min="10757" max="10757" width="3.625" style="297" customWidth="1"/>
    <col min="10758" max="10758" width="13.75" style="297" customWidth="1"/>
    <col min="10759" max="11006" width="9" style="297"/>
    <col min="11007" max="11007" width="2.75" style="297" customWidth="1"/>
    <col min="11008" max="11008" width="3" style="297" customWidth="1"/>
    <col min="11009" max="11009" width="2.875" style="297" customWidth="1"/>
    <col min="11010" max="11010" width="39.5" style="297" customWidth="1"/>
    <col min="11011" max="11012" width="13.75" style="297" bestFit="1" customWidth="1"/>
    <col min="11013" max="11013" width="3.625" style="297" customWidth="1"/>
    <col min="11014" max="11014" width="13.75" style="297" customWidth="1"/>
    <col min="11015" max="11262" width="9" style="297"/>
    <col min="11263" max="11263" width="2.75" style="297" customWidth="1"/>
    <col min="11264" max="11264" width="3" style="297" customWidth="1"/>
    <col min="11265" max="11265" width="2.875" style="297" customWidth="1"/>
    <col min="11266" max="11266" width="39.5" style="297" customWidth="1"/>
    <col min="11267" max="11268" width="13.75" style="297" bestFit="1" customWidth="1"/>
    <col min="11269" max="11269" width="3.625" style="297" customWidth="1"/>
    <col min="11270" max="11270" width="13.75" style="297" customWidth="1"/>
    <col min="11271" max="11518" width="9" style="297"/>
    <col min="11519" max="11519" width="2.75" style="297" customWidth="1"/>
    <col min="11520" max="11520" width="3" style="297" customWidth="1"/>
    <col min="11521" max="11521" width="2.875" style="297" customWidth="1"/>
    <col min="11522" max="11522" width="39.5" style="297" customWidth="1"/>
    <col min="11523" max="11524" width="13.75" style="297" bestFit="1" customWidth="1"/>
    <col min="11525" max="11525" width="3.625" style="297" customWidth="1"/>
    <col min="11526" max="11526" width="13.75" style="297" customWidth="1"/>
    <col min="11527" max="11774" width="9" style="297"/>
    <col min="11775" max="11775" width="2.75" style="297" customWidth="1"/>
    <col min="11776" max="11776" width="3" style="297" customWidth="1"/>
    <col min="11777" max="11777" width="2.875" style="297" customWidth="1"/>
    <col min="11778" max="11778" width="39.5" style="297" customWidth="1"/>
    <col min="11779" max="11780" width="13.75" style="297" bestFit="1" customWidth="1"/>
    <col min="11781" max="11781" width="3.625" style="297" customWidth="1"/>
    <col min="11782" max="11782" width="13.75" style="297" customWidth="1"/>
    <col min="11783" max="12030" width="9" style="297"/>
    <col min="12031" max="12031" width="2.75" style="297" customWidth="1"/>
    <col min="12032" max="12032" width="3" style="297" customWidth="1"/>
    <col min="12033" max="12033" width="2.875" style="297" customWidth="1"/>
    <col min="12034" max="12034" width="39.5" style="297" customWidth="1"/>
    <col min="12035" max="12036" width="13.75" style="297" bestFit="1" customWidth="1"/>
    <col min="12037" max="12037" width="3.625" style="297" customWidth="1"/>
    <col min="12038" max="12038" width="13.75" style="297" customWidth="1"/>
    <col min="12039" max="12286" width="9" style="297"/>
    <col min="12287" max="12287" width="2.75" style="297" customWidth="1"/>
    <col min="12288" max="12288" width="3" style="297" customWidth="1"/>
    <col min="12289" max="12289" width="2.875" style="297" customWidth="1"/>
    <col min="12290" max="12290" width="39.5" style="297" customWidth="1"/>
    <col min="12291" max="12292" width="13.75" style="297" bestFit="1" customWidth="1"/>
    <col min="12293" max="12293" width="3.625" style="297" customWidth="1"/>
    <col min="12294" max="12294" width="13.75" style="297" customWidth="1"/>
    <col min="12295" max="12542" width="9" style="297"/>
    <col min="12543" max="12543" width="2.75" style="297" customWidth="1"/>
    <col min="12544" max="12544" width="3" style="297" customWidth="1"/>
    <col min="12545" max="12545" width="2.875" style="297" customWidth="1"/>
    <col min="12546" max="12546" width="39.5" style="297" customWidth="1"/>
    <col min="12547" max="12548" width="13.75" style="297" bestFit="1" customWidth="1"/>
    <col min="12549" max="12549" width="3.625" style="297" customWidth="1"/>
    <col min="12550" max="12550" width="13.75" style="297" customWidth="1"/>
    <col min="12551" max="12798" width="9" style="297"/>
    <col min="12799" max="12799" width="2.75" style="297" customWidth="1"/>
    <col min="12800" max="12800" width="3" style="297" customWidth="1"/>
    <col min="12801" max="12801" width="2.875" style="297" customWidth="1"/>
    <col min="12802" max="12802" width="39.5" style="297" customWidth="1"/>
    <col min="12803" max="12804" width="13.75" style="297" bestFit="1" customWidth="1"/>
    <col min="12805" max="12805" width="3.625" style="297" customWidth="1"/>
    <col min="12806" max="12806" width="13.75" style="297" customWidth="1"/>
    <col min="12807" max="13054" width="9" style="297"/>
    <col min="13055" max="13055" width="2.75" style="297" customWidth="1"/>
    <col min="13056" max="13056" width="3" style="297" customWidth="1"/>
    <col min="13057" max="13057" width="2.875" style="297" customWidth="1"/>
    <col min="13058" max="13058" width="39.5" style="297" customWidth="1"/>
    <col min="13059" max="13060" width="13.75" style="297" bestFit="1" customWidth="1"/>
    <col min="13061" max="13061" width="3.625" style="297" customWidth="1"/>
    <col min="13062" max="13062" width="13.75" style="297" customWidth="1"/>
    <col min="13063" max="13310" width="9" style="297"/>
    <col min="13311" max="13311" width="2.75" style="297" customWidth="1"/>
    <col min="13312" max="13312" width="3" style="297" customWidth="1"/>
    <col min="13313" max="13313" width="2.875" style="297" customWidth="1"/>
    <col min="13314" max="13314" width="39.5" style="297" customWidth="1"/>
    <col min="13315" max="13316" width="13.75" style="297" bestFit="1" customWidth="1"/>
    <col min="13317" max="13317" width="3.625" style="297" customWidth="1"/>
    <col min="13318" max="13318" width="13.75" style="297" customWidth="1"/>
    <col min="13319" max="13566" width="9" style="297"/>
    <col min="13567" max="13567" width="2.75" style="297" customWidth="1"/>
    <col min="13568" max="13568" width="3" style="297" customWidth="1"/>
    <col min="13569" max="13569" width="2.875" style="297" customWidth="1"/>
    <col min="13570" max="13570" width="39.5" style="297" customWidth="1"/>
    <col min="13571" max="13572" width="13.75" style="297" bestFit="1" customWidth="1"/>
    <col min="13573" max="13573" width="3.625" style="297" customWidth="1"/>
    <col min="13574" max="13574" width="13.75" style="297" customWidth="1"/>
    <col min="13575" max="13822" width="9" style="297"/>
    <col min="13823" max="13823" width="2.75" style="297" customWidth="1"/>
    <col min="13824" max="13824" width="3" style="297" customWidth="1"/>
    <col min="13825" max="13825" width="2.875" style="297" customWidth="1"/>
    <col min="13826" max="13826" width="39.5" style="297" customWidth="1"/>
    <col min="13827" max="13828" width="13.75" style="297" bestFit="1" customWidth="1"/>
    <col min="13829" max="13829" width="3.625" style="297" customWidth="1"/>
    <col min="13830" max="13830" width="13.75" style="297" customWidth="1"/>
    <col min="13831" max="14078" width="9" style="297"/>
    <col min="14079" max="14079" width="2.75" style="297" customWidth="1"/>
    <col min="14080" max="14080" width="3" style="297" customWidth="1"/>
    <col min="14081" max="14081" width="2.875" style="297" customWidth="1"/>
    <col min="14082" max="14082" width="39.5" style="297" customWidth="1"/>
    <col min="14083" max="14084" width="13.75" style="297" bestFit="1" customWidth="1"/>
    <col min="14085" max="14085" width="3.625" style="297" customWidth="1"/>
    <col min="14086" max="14086" width="13.75" style="297" customWidth="1"/>
    <col min="14087" max="14334" width="9" style="297"/>
    <col min="14335" max="14335" width="2.75" style="297" customWidth="1"/>
    <col min="14336" max="14336" width="3" style="297" customWidth="1"/>
    <col min="14337" max="14337" width="2.875" style="297" customWidth="1"/>
    <col min="14338" max="14338" width="39.5" style="297" customWidth="1"/>
    <col min="14339" max="14340" width="13.75" style="297" bestFit="1" customWidth="1"/>
    <col min="14341" max="14341" width="3.625" style="297" customWidth="1"/>
    <col min="14342" max="14342" width="13.75" style="297" customWidth="1"/>
    <col min="14343" max="14590" width="9" style="297"/>
    <col min="14591" max="14591" width="2.75" style="297" customWidth="1"/>
    <col min="14592" max="14592" width="3" style="297" customWidth="1"/>
    <col min="14593" max="14593" width="2.875" style="297" customWidth="1"/>
    <col min="14594" max="14594" width="39.5" style="297" customWidth="1"/>
    <col min="14595" max="14596" width="13.75" style="297" bestFit="1" customWidth="1"/>
    <col min="14597" max="14597" width="3.625" style="297" customWidth="1"/>
    <col min="14598" max="14598" width="13.75" style="297" customWidth="1"/>
    <col min="14599" max="14846" width="9" style="297"/>
    <col min="14847" max="14847" width="2.75" style="297" customWidth="1"/>
    <col min="14848" max="14848" width="3" style="297" customWidth="1"/>
    <col min="14849" max="14849" width="2.875" style="297" customWidth="1"/>
    <col min="14850" max="14850" width="39.5" style="297" customWidth="1"/>
    <col min="14851" max="14852" width="13.75" style="297" bestFit="1" customWidth="1"/>
    <col min="14853" max="14853" width="3.625" style="297" customWidth="1"/>
    <col min="14854" max="14854" width="13.75" style="297" customWidth="1"/>
    <col min="14855" max="15102" width="9" style="297"/>
    <col min="15103" max="15103" width="2.75" style="297" customWidth="1"/>
    <col min="15104" max="15104" width="3" style="297" customWidth="1"/>
    <col min="15105" max="15105" width="2.875" style="297" customWidth="1"/>
    <col min="15106" max="15106" width="39.5" style="297" customWidth="1"/>
    <col min="15107" max="15108" width="13.75" style="297" bestFit="1" customWidth="1"/>
    <col min="15109" max="15109" width="3.625" style="297" customWidth="1"/>
    <col min="15110" max="15110" width="13.75" style="297" customWidth="1"/>
    <col min="15111" max="15358" width="9" style="297"/>
    <col min="15359" max="15359" width="2.75" style="297" customWidth="1"/>
    <col min="15360" max="15360" width="3" style="297" customWidth="1"/>
    <col min="15361" max="15361" width="2.875" style="297" customWidth="1"/>
    <col min="15362" max="15362" width="39.5" style="297" customWidth="1"/>
    <col min="15363" max="15364" width="13.75" style="297" bestFit="1" customWidth="1"/>
    <col min="15365" max="15365" width="3.625" style="297" customWidth="1"/>
    <col min="15366" max="15366" width="13.75" style="297" customWidth="1"/>
    <col min="15367" max="15614" width="9" style="297"/>
    <col min="15615" max="15615" width="2.75" style="297" customWidth="1"/>
    <col min="15616" max="15616" width="3" style="297" customWidth="1"/>
    <col min="15617" max="15617" width="2.875" style="297" customWidth="1"/>
    <col min="15618" max="15618" width="39.5" style="297" customWidth="1"/>
    <col min="15619" max="15620" width="13.75" style="297" bestFit="1" customWidth="1"/>
    <col min="15621" max="15621" width="3.625" style="297" customWidth="1"/>
    <col min="15622" max="15622" width="13.75" style="297" customWidth="1"/>
    <col min="15623" max="15870" width="9" style="297"/>
    <col min="15871" max="15871" width="2.75" style="297" customWidth="1"/>
    <col min="15872" max="15872" width="3" style="297" customWidth="1"/>
    <col min="15873" max="15873" width="2.875" style="297" customWidth="1"/>
    <col min="15874" max="15874" width="39.5" style="297" customWidth="1"/>
    <col min="15875" max="15876" width="13.75" style="297" bestFit="1" customWidth="1"/>
    <col min="15877" max="15877" width="3.625" style="297" customWidth="1"/>
    <col min="15878" max="15878" width="13.75" style="297" customWidth="1"/>
    <col min="15879" max="16126" width="9" style="297"/>
    <col min="16127" max="16127" width="2.75" style="297" customWidth="1"/>
    <col min="16128" max="16128" width="3" style="297" customWidth="1"/>
    <col min="16129" max="16129" width="2.875" style="297" customWidth="1"/>
    <col min="16130" max="16130" width="39.5" style="297" customWidth="1"/>
    <col min="16131" max="16132" width="13.75" style="297" bestFit="1" customWidth="1"/>
    <col min="16133" max="16133" width="3.625" style="297" customWidth="1"/>
    <col min="16134" max="16134" width="13.75" style="297" customWidth="1"/>
    <col min="16135" max="16384" width="9" style="297"/>
  </cols>
  <sheetData>
    <row r="1" spans="1:8" ht="24.75" customHeight="1" x14ac:dyDescent="0.55000000000000004">
      <c r="A1" s="632" t="s">
        <v>0</v>
      </c>
      <c r="B1" s="632"/>
      <c r="C1" s="632"/>
      <c r="D1" s="632"/>
      <c r="E1" s="632"/>
      <c r="F1" s="632"/>
      <c r="G1" s="632"/>
      <c r="H1" s="632"/>
    </row>
    <row r="2" spans="1:8" ht="24.75" customHeight="1" x14ac:dyDescent="0.55000000000000004">
      <c r="A2" s="632" t="s">
        <v>539</v>
      </c>
      <c r="B2" s="632"/>
      <c r="C2" s="632"/>
      <c r="D2" s="632"/>
      <c r="E2" s="632"/>
      <c r="F2" s="632"/>
      <c r="G2" s="632"/>
      <c r="H2" s="632"/>
    </row>
    <row r="3" spans="1:8" ht="24.75" customHeight="1" x14ac:dyDescent="0.55000000000000004">
      <c r="A3" s="632" t="s">
        <v>540</v>
      </c>
      <c r="B3" s="632"/>
      <c r="C3" s="632"/>
      <c r="D3" s="632"/>
      <c r="E3" s="632"/>
      <c r="F3" s="632"/>
      <c r="G3" s="632"/>
      <c r="H3" s="632"/>
    </row>
    <row r="4" spans="1:8" ht="24.75" customHeight="1" x14ac:dyDescent="0.55000000000000004">
      <c r="A4" s="635" t="s">
        <v>252</v>
      </c>
      <c r="B4" s="636"/>
      <c r="C4" s="636"/>
      <c r="D4" s="636"/>
      <c r="E4" s="633" t="s">
        <v>4</v>
      </c>
      <c r="F4" s="633" t="s">
        <v>254</v>
      </c>
      <c r="G4" s="298" t="s">
        <v>192</v>
      </c>
      <c r="H4" s="299" t="s">
        <v>212</v>
      </c>
    </row>
    <row r="5" spans="1:8" ht="24.75" customHeight="1" x14ac:dyDescent="0.55000000000000004">
      <c r="A5" s="637"/>
      <c r="B5" s="638"/>
      <c r="C5" s="638"/>
      <c r="D5" s="638"/>
      <c r="E5" s="634"/>
      <c r="F5" s="634"/>
      <c r="G5" s="300" t="s">
        <v>199</v>
      </c>
      <c r="H5" s="301" t="s">
        <v>211</v>
      </c>
    </row>
    <row r="6" spans="1:8" ht="24.75" customHeight="1" x14ac:dyDescent="0.55000000000000004">
      <c r="A6" s="302" t="s">
        <v>197</v>
      </c>
      <c r="B6" s="303"/>
      <c r="C6" s="303"/>
      <c r="D6" s="303"/>
      <c r="E6" s="304"/>
      <c r="F6" s="304"/>
      <c r="G6" s="305"/>
      <c r="H6" s="304"/>
    </row>
    <row r="7" spans="1:8" ht="24.75" customHeight="1" x14ac:dyDescent="0.55000000000000004">
      <c r="A7" s="306" t="s">
        <v>198</v>
      </c>
      <c r="B7" s="218"/>
      <c r="C7" s="218"/>
      <c r="D7" s="218"/>
      <c r="E7" s="307"/>
      <c r="F7" s="307"/>
      <c r="G7" s="308"/>
      <c r="H7" s="307"/>
    </row>
    <row r="8" spans="1:8" ht="24.75" customHeight="1" x14ac:dyDescent="0.55000000000000004">
      <c r="A8" s="309" t="s">
        <v>293</v>
      </c>
      <c r="B8" s="150"/>
      <c r="C8" s="150"/>
      <c r="D8" s="150"/>
      <c r="E8" s="310"/>
      <c r="F8" s="310"/>
      <c r="G8" s="311"/>
      <c r="H8" s="310"/>
    </row>
    <row r="9" spans="1:8" ht="24.75" customHeight="1" x14ac:dyDescent="0.55000000000000004">
      <c r="A9" s="312"/>
      <c r="B9" s="313" t="s">
        <v>196</v>
      </c>
      <c r="C9" s="150"/>
      <c r="D9" s="150"/>
      <c r="E9" s="310"/>
      <c r="F9" s="310"/>
      <c r="G9" s="311"/>
      <c r="H9" s="310"/>
    </row>
    <row r="10" spans="1:8" ht="24.75" customHeight="1" x14ac:dyDescent="0.55000000000000004">
      <c r="A10" s="312"/>
      <c r="B10" s="313"/>
      <c r="C10" s="150" t="s">
        <v>294</v>
      </c>
      <c r="D10" s="150"/>
      <c r="E10" s="310">
        <v>160000</v>
      </c>
      <c r="F10" s="310">
        <v>152310</v>
      </c>
      <c r="G10" s="311"/>
      <c r="H10" s="310">
        <f>SUM(E10-F10)</f>
        <v>7690</v>
      </c>
    </row>
    <row r="11" spans="1:8" ht="24.75" customHeight="1" x14ac:dyDescent="0.55000000000000004">
      <c r="A11" s="312"/>
      <c r="B11" s="313"/>
      <c r="C11" s="150" t="s">
        <v>390</v>
      </c>
      <c r="D11" s="150"/>
      <c r="E11" s="310">
        <v>6798000</v>
      </c>
      <c r="F11" s="310">
        <v>6272100</v>
      </c>
      <c r="G11" s="311"/>
      <c r="H11" s="310">
        <f t="shared" ref="H11:H16" si="0">SUM(E11-F11)</f>
        <v>525900</v>
      </c>
    </row>
    <row r="12" spans="1:8" ht="24.75" customHeight="1" x14ac:dyDescent="0.55000000000000004">
      <c r="A12" s="312"/>
      <c r="B12" s="313"/>
      <c r="C12" s="150" t="s">
        <v>391</v>
      </c>
      <c r="D12" s="150"/>
      <c r="E12" s="310">
        <v>2352000</v>
      </c>
      <c r="F12" s="310">
        <v>2156800</v>
      </c>
      <c r="G12" s="311"/>
      <c r="H12" s="310">
        <f t="shared" si="0"/>
        <v>195200</v>
      </c>
    </row>
    <row r="13" spans="1:8" ht="24.75" customHeight="1" x14ac:dyDescent="0.55000000000000004">
      <c r="A13" s="312"/>
      <c r="B13" s="313"/>
      <c r="C13" s="150" t="s">
        <v>295</v>
      </c>
      <c r="D13" s="150"/>
      <c r="E13" s="310">
        <v>48000</v>
      </c>
      <c r="F13" s="310">
        <v>42500</v>
      </c>
      <c r="G13" s="311"/>
      <c r="H13" s="310">
        <f t="shared" si="0"/>
        <v>5500</v>
      </c>
    </row>
    <row r="14" spans="1:8" ht="24.75" customHeight="1" x14ac:dyDescent="0.55000000000000004">
      <c r="A14" s="312"/>
      <c r="B14" s="150"/>
      <c r="C14" s="150" t="s">
        <v>296</v>
      </c>
      <c r="D14" s="150"/>
      <c r="E14" s="310">
        <v>106000</v>
      </c>
      <c r="F14" s="310">
        <v>106000</v>
      </c>
      <c r="G14" s="311"/>
      <c r="H14" s="310">
        <f t="shared" si="0"/>
        <v>0</v>
      </c>
    </row>
    <row r="15" spans="1:8" ht="24.75" customHeight="1" x14ac:dyDescent="0.55000000000000004">
      <c r="A15" s="312"/>
      <c r="B15" s="150"/>
      <c r="C15" s="150" t="s">
        <v>297</v>
      </c>
      <c r="D15" s="150"/>
      <c r="E15" s="310">
        <v>200000</v>
      </c>
      <c r="F15" s="310">
        <v>200000</v>
      </c>
      <c r="G15" s="311"/>
      <c r="H15" s="310">
        <f t="shared" si="0"/>
        <v>0</v>
      </c>
    </row>
    <row r="16" spans="1:8" ht="24.75" customHeight="1" x14ac:dyDescent="0.55000000000000004">
      <c r="A16" s="314"/>
      <c r="B16" s="315"/>
      <c r="C16" s="315" t="s">
        <v>298</v>
      </c>
      <c r="D16" s="315"/>
      <c r="E16" s="316">
        <v>300000</v>
      </c>
      <c r="F16" s="316">
        <v>195980</v>
      </c>
      <c r="G16" s="317"/>
      <c r="H16" s="310">
        <f t="shared" si="0"/>
        <v>104020</v>
      </c>
    </row>
    <row r="17" spans="1:8" s="323" customFormat="1" ht="24.75" customHeight="1" x14ac:dyDescent="0.55000000000000004">
      <c r="A17" s="318"/>
      <c r="B17" s="319"/>
      <c r="C17" s="319"/>
      <c r="D17" s="320" t="s">
        <v>6</v>
      </c>
      <c r="E17" s="321">
        <f>SUM(E10:E16)</f>
        <v>9964000</v>
      </c>
      <c r="F17" s="321">
        <f>SUM(F10:F16)</f>
        <v>9125690</v>
      </c>
      <c r="G17" s="322" t="s">
        <v>199</v>
      </c>
      <c r="H17" s="321">
        <f>SUM(H10:H16)</f>
        <v>838310</v>
      </c>
    </row>
    <row r="18" spans="1:8" ht="24.75" customHeight="1" x14ac:dyDescent="0.55000000000000004">
      <c r="A18" s="324"/>
      <c r="B18" s="325" t="s">
        <v>195</v>
      </c>
      <c r="C18" s="218"/>
      <c r="D18" s="218"/>
      <c r="E18" s="307"/>
      <c r="F18" s="307"/>
      <c r="G18" s="308"/>
      <c r="H18" s="307"/>
    </row>
    <row r="19" spans="1:8" ht="24.75" customHeight="1" x14ac:dyDescent="0.55000000000000004">
      <c r="A19" s="312"/>
      <c r="B19" s="150"/>
      <c r="C19" s="150" t="s">
        <v>299</v>
      </c>
      <c r="D19" s="150"/>
      <c r="E19" s="310">
        <v>514080</v>
      </c>
      <c r="F19" s="310">
        <v>514080</v>
      </c>
      <c r="G19" s="311"/>
      <c r="H19" s="310">
        <f t="shared" ref="H19:H23" si="1">SUM(E19-F19)</f>
        <v>0</v>
      </c>
    </row>
    <row r="20" spans="1:8" ht="24.75" customHeight="1" x14ac:dyDescent="0.55000000000000004">
      <c r="A20" s="312"/>
      <c r="B20" s="150"/>
      <c r="C20" s="150" t="s">
        <v>300</v>
      </c>
      <c r="D20" s="150"/>
      <c r="E20" s="310">
        <v>42120</v>
      </c>
      <c r="F20" s="310">
        <v>42120</v>
      </c>
      <c r="G20" s="311"/>
      <c r="H20" s="310">
        <f t="shared" si="1"/>
        <v>0</v>
      </c>
    </row>
    <row r="21" spans="1:8" ht="24.75" customHeight="1" x14ac:dyDescent="0.55000000000000004">
      <c r="A21" s="312"/>
      <c r="B21" s="150"/>
      <c r="C21" s="150" t="s">
        <v>301</v>
      </c>
      <c r="D21" s="150"/>
      <c r="E21" s="310">
        <v>42120</v>
      </c>
      <c r="F21" s="310">
        <v>42120</v>
      </c>
      <c r="G21" s="311"/>
      <c r="H21" s="310">
        <f t="shared" si="1"/>
        <v>0</v>
      </c>
    </row>
    <row r="22" spans="1:8" ht="24.75" customHeight="1" x14ac:dyDescent="0.55000000000000004">
      <c r="A22" s="312"/>
      <c r="B22" s="150"/>
      <c r="C22" s="150" t="s">
        <v>302</v>
      </c>
      <c r="D22" s="150"/>
      <c r="E22" s="316">
        <v>86400</v>
      </c>
      <c r="F22" s="316">
        <v>86400</v>
      </c>
      <c r="G22" s="317"/>
      <c r="H22" s="316">
        <f t="shared" si="1"/>
        <v>0</v>
      </c>
    </row>
    <row r="23" spans="1:8" ht="24.75" customHeight="1" x14ac:dyDescent="0.55000000000000004">
      <c r="A23" s="314"/>
      <c r="B23" s="315"/>
      <c r="C23" s="315" t="s">
        <v>303</v>
      </c>
      <c r="D23" s="315"/>
      <c r="E23" s="326">
        <v>1800000</v>
      </c>
      <c r="F23" s="326">
        <v>1699200</v>
      </c>
      <c r="G23" s="327"/>
      <c r="H23" s="316">
        <f t="shared" si="1"/>
        <v>100800</v>
      </c>
    </row>
    <row r="24" spans="1:8" s="323" customFormat="1" ht="24.75" customHeight="1" x14ac:dyDescent="0.55000000000000004">
      <c r="A24" s="318"/>
      <c r="B24" s="319"/>
      <c r="C24" s="319"/>
      <c r="D24" s="328" t="s">
        <v>6</v>
      </c>
      <c r="E24" s="321">
        <f>SUM(E19:E23)</f>
        <v>2484720</v>
      </c>
      <c r="F24" s="321">
        <f>SUM(F19:F23)</f>
        <v>2383920</v>
      </c>
      <c r="G24" s="322"/>
      <c r="H24" s="321">
        <f>SUM(H19:H23)</f>
        <v>100800</v>
      </c>
    </row>
    <row r="25" spans="1:8" ht="24.75" customHeight="1" x14ac:dyDescent="0.55000000000000004">
      <c r="A25" s="324"/>
      <c r="B25" s="325" t="s">
        <v>12</v>
      </c>
      <c r="C25" s="218"/>
      <c r="D25" s="218"/>
      <c r="E25" s="307"/>
      <c r="F25" s="307"/>
      <c r="G25" s="308"/>
      <c r="H25" s="307"/>
    </row>
    <row r="26" spans="1:8" ht="24.75" customHeight="1" x14ac:dyDescent="0.55000000000000004">
      <c r="A26" s="312"/>
      <c r="B26" s="313"/>
      <c r="C26" s="150" t="s">
        <v>304</v>
      </c>
      <c r="D26" s="150"/>
      <c r="E26" s="310">
        <v>7124600</v>
      </c>
      <c r="F26" s="310">
        <v>5941830</v>
      </c>
      <c r="G26" s="311"/>
      <c r="H26" s="310">
        <f t="shared" ref="H26:H31" si="2">SUM(E26-F26)</f>
        <v>1182770</v>
      </c>
    </row>
    <row r="27" spans="1:8" ht="24.75" customHeight="1" x14ac:dyDescent="0.55000000000000004">
      <c r="A27" s="312"/>
      <c r="B27" s="313"/>
      <c r="C27" s="150" t="s">
        <v>305</v>
      </c>
      <c r="D27" s="150"/>
      <c r="E27" s="310">
        <v>93660</v>
      </c>
      <c r="F27" s="310">
        <v>93400</v>
      </c>
      <c r="G27" s="311"/>
      <c r="H27" s="310">
        <f t="shared" si="2"/>
        <v>260</v>
      </c>
    </row>
    <row r="28" spans="1:8" ht="24.75" customHeight="1" x14ac:dyDescent="0.55000000000000004">
      <c r="A28" s="312"/>
      <c r="B28" s="313"/>
      <c r="C28" s="150" t="s">
        <v>306</v>
      </c>
      <c r="D28" s="150"/>
      <c r="E28" s="310">
        <v>420000</v>
      </c>
      <c r="F28" s="310">
        <v>336000</v>
      </c>
      <c r="G28" s="311"/>
      <c r="H28" s="310">
        <f t="shared" si="2"/>
        <v>84000</v>
      </c>
    </row>
    <row r="29" spans="1:8" ht="24.75" customHeight="1" x14ac:dyDescent="0.55000000000000004">
      <c r="A29" s="312"/>
      <c r="B29" s="313"/>
      <c r="C29" s="150" t="s">
        <v>307</v>
      </c>
      <c r="D29" s="150"/>
      <c r="E29" s="310">
        <v>244320</v>
      </c>
      <c r="F29" s="310">
        <v>234780</v>
      </c>
      <c r="G29" s="311"/>
      <c r="H29" s="310">
        <f t="shared" si="2"/>
        <v>9540</v>
      </c>
    </row>
    <row r="30" spans="1:8" ht="24.75" customHeight="1" x14ac:dyDescent="0.55000000000000004">
      <c r="A30" s="312"/>
      <c r="B30" s="150"/>
      <c r="C30" s="150" t="s">
        <v>308</v>
      </c>
      <c r="D30" s="150"/>
      <c r="E30" s="310">
        <v>3343100</v>
      </c>
      <c r="F30" s="310">
        <v>2944466</v>
      </c>
      <c r="G30" s="311"/>
      <c r="H30" s="310">
        <f t="shared" si="2"/>
        <v>398634</v>
      </c>
    </row>
    <row r="31" spans="1:8" ht="24.75" customHeight="1" x14ac:dyDescent="0.55000000000000004">
      <c r="A31" s="314"/>
      <c r="B31" s="315"/>
      <c r="C31" s="315" t="s">
        <v>309</v>
      </c>
      <c r="D31" s="315"/>
      <c r="E31" s="310">
        <v>342600</v>
      </c>
      <c r="F31" s="310">
        <v>234743</v>
      </c>
      <c r="G31" s="311"/>
      <c r="H31" s="310">
        <f t="shared" si="2"/>
        <v>107857</v>
      </c>
    </row>
    <row r="32" spans="1:8" ht="24.75" customHeight="1" x14ac:dyDescent="0.55000000000000004">
      <c r="A32" s="329"/>
      <c r="B32" s="168"/>
      <c r="C32" s="315" t="s">
        <v>541</v>
      </c>
      <c r="D32" s="315"/>
      <c r="E32" s="326">
        <v>35000</v>
      </c>
      <c r="F32" s="326">
        <v>35000</v>
      </c>
      <c r="G32" s="327"/>
      <c r="H32" s="310">
        <f t="shared" ref="H32" si="3">SUM(E32-F32)</f>
        <v>0</v>
      </c>
    </row>
    <row r="33" spans="1:8" s="323" customFormat="1" ht="24.75" customHeight="1" x14ac:dyDescent="0.55000000000000004">
      <c r="A33" s="318"/>
      <c r="B33" s="319"/>
      <c r="C33" s="319"/>
      <c r="D33" s="328" t="s">
        <v>6</v>
      </c>
      <c r="E33" s="321">
        <f>SUM(E26:E32)</f>
        <v>11603280</v>
      </c>
      <c r="F33" s="321">
        <f>SUM(F26:F32)</f>
        <v>9820219</v>
      </c>
      <c r="G33" s="322"/>
      <c r="H33" s="321">
        <f>SUM(H26:H32)</f>
        <v>1783061</v>
      </c>
    </row>
    <row r="34" spans="1:8" ht="24.75" customHeight="1" x14ac:dyDescent="0.55000000000000004">
      <c r="A34" s="324"/>
      <c r="B34" s="325" t="s">
        <v>13</v>
      </c>
      <c r="C34" s="218"/>
      <c r="D34" s="218"/>
      <c r="E34" s="307"/>
      <c r="F34" s="307"/>
      <c r="G34" s="308"/>
      <c r="H34" s="307"/>
    </row>
    <row r="35" spans="1:8" ht="24.75" customHeight="1" x14ac:dyDescent="0.55000000000000004">
      <c r="A35" s="312"/>
      <c r="B35" s="150" t="s">
        <v>310</v>
      </c>
      <c r="C35" s="150" t="s">
        <v>310</v>
      </c>
      <c r="D35" s="150"/>
      <c r="E35" s="310">
        <v>1082400</v>
      </c>
      <c r="F35" s="310">
        <v>951440</v>
      </c>
      <c r="G35" s="311"/>
      <c r="H35" s="310">
        <f t="shared" ref="H35:H38" si="4">SUM(E35-F35)</f>
        <v>130960</v>
      </c>
    </row>
    <row r="36" spans="1:8" ht="24.75" customHeight="1" x14ac:dyDescent="0.55000000000000004">
      <c r="A36" s="312"/>
      <c r="B36" s="150" t="s">
        <v>311</v>
      </c>
      <c r="C36" s="150" t="s">
        <v>311</v>
      </c>
      <c r="D36" s="150"/>
      <c r="E36" s="310">
        <v>20000</v>
      </c>
      <c r="F36" s="310">
        <v>0</v>
      </c>
      <c r="G36" s="311"/>
      <c r="H36" s="310">
        <f t="shared" si="4"/>
        <v>20000</v>
      </c>
    </row>
    <row r="37" spans="1:8" ht="24.75" customHeight="1" x14ac:dyDescent="0.55000000000000004">
      <c r="A37" s="312"/>
      <c r="B37" s="150" t="s">
        <v>312</v>
      </c>
      <c r="C37" s="150" t="s">
        <v>312</v>
      </c>
      <c r="D37" s="150"/>
      <c r="E37" s="310">
        <v>35000</v>
      </c>
      <c r="F37" s="310">
        <v>21000</v>
      </c>
      <c r="G37" s="311"/>
      <c r="H37" s="310">
        <f t="shared" si="4"/>
        <v>14000</v>
      </c>
    </row>
    <row r="38" spans="1:8" ht="24.75" customHeight="1" x14ac:dyDescent="0.55000000000000004">
      <c r="A38" s="312"/>
      <c r="B38" s="150" t="s">
        <v>313</v>
      </c>
      <c r="C38" s="150" t="s">
        <v>313</v>
      </c>
      <c r="D38" s="150"/>
      <c r="E38" s="310">
        <v>125000</v>
      </c>
      <c r="F38" s="310">
        <v>84640</v>
      </c>
      <c r="G38" s="311"/>
      <c r="H38" s="310">
        <f t="shared" si="4"/>
        <v>40360</v>
      </c>
    </row>
    <row r="39" spans="1:8" s="323" customFormat="1" ht="24.75" customHeight="1" x14ac:dyDescent="0.55000000000000004">
      <c r="A39" s="318"/>
      <c r="B39" s="319"/>
      <c r="C39" s="319"/>
      <c r="D39" s="328" t="s">
        <v>6</v>
      </c>
      <c r="E39" s="321">
        <f>SUM(E35:E38)</f>
        <v>1262400</v>
      </c>
      <c r="F39" s="321">
        <f>SUM(F35:F38)</f>
        <v>1057080</v>
      </c>
      <c r="G39" s="322"/>
      <c r="H39" s="321">
        <f>SUM(H35:H38)</f>
        <v>205320</v>
      </c>
    </row>
    <row r="40" spans="1:8" ht="24.75" customHeight="1" x14ac:dyDescent="0.55000000000000004">
      <c r="A40" s="330"/>
      <c r="B40" s="331" t="s">
        <v>20</v>
      </c>
      <c r="C40" s="303"/>
      <c r="D40" s="303"/>
      <c r="E40" s="304"/>
      <c r="F40" s="304"/>
      <c r="G40" s="305"/>
      <c r="H40" s="304"/>
    </row>
    <row r="41" spans="1:8" ht="24.75" customHeight="1" x14ac:dyDescent="0.55000000000000004">
      <c r="A41" s="312"/>
      <c r="B41" s="150"/>
      <c r="C41" s="150" t="s">
        <v>314</v>
      </c>
      <c r="D41" s="150"/>
      <c r="E41" s="310">
        <v>993000</v>
      </c>
      <c r="F41" s="310">
        <v>729823</v>
      </c>
      <c r="G41" s="311"/>
      <c r="H41" s="310">
        <f t="shared" ref="H41:H53" si="5">SUM(E41-F41)</f>
        <v>263177</v>
      </c>
    </row>
    <row r="42" spans="1:8" ht="24.75" customHeight="1" x14ac:dyDescent="0.55000000000000004">
      <c r="A42" s="312"/>
      <c r="B42" s="150"/>
      <c r="C42" s="150" t="s">
        <v>315</v>
      </c>
      <c r="D42" s="150"/>
      <c r="E42" s="310">
        <v>30000</v>
      </c>
      <c r="F42" s="310">
        <v>20030</v>
      </c>
      <c r="G42" s="311"/>
      <c r="H42" s="310">
        <f t="shared" si="5"/>
        <v>9970</v>
      </c>
    </row>
    <row r="43" spans="1:8" ht="43.5" customHeight="1" x14ac:dyDescent="0.55000000000000004">
      <c r="A43" s="312"/>
      <c r="B43" s="630" t="s">
        <v>316</v>
      </c>
      <c r="C43" s="630"/>
      <c r="D43" s="631"/>
      <c r="E43" s="332"/>
      <c r="F43" s="310"/>
      <c r="G43" s="311"/>
      <c r="H43" s="310">
        <f>SUM(E43-F43)</f>
        <v>0</v>
      </c>
    </row>
    <row r="44" spans="1:8" ht="24.75" customHeight="1" x14ac:dyDescent="0.55000000000000004">
      <c r="A44" s="312"/>
      <c r="B44" s="150"/>
      <c r="C44" s="150" t="s">
        <v>317</v>
      </c>
      <c r="D44" s="296"/>
      <c r="E44" s="332">
        <v>519130</v>
      </c>
      <c r="F44" s="310">
        <v>389900</v>
      </c>
      <c r="G44" s="311"/>
      <c r="H44" s="310">
        <f t="shared" si="5"/>
        <v>129230</v>
      </c>
    </row>
    <row r="45" spans="1:8" ht="24.75" customHeight="1" x14ac:dyDescent="0.55000000000000004">
      <c r="A45" s="312"/>
      <c r="B45" s="150"/>
      <c r="C45" s="157" t="s">
        <v>627</v>
      </c>
      <c r="D45" s="296"/>
      <c r="E45" s="295">
        <v>322160</v>
      </c>
      <c r="F45" s="310">
        <v>322160</v>
      </c>
      <c r="G45" s="311"/>
      <c r="H45" s="310">
        <f t="shared" si="5"/>
        <v>0</v>
      </c>
    </row>
    <row r="46" spans="1:8" ht="24.75" customHeight="1" x14ac:dyDescent="0.55000000000000004">
      <c r="A46" s="312"/>
      <c r="B46" s="150"/>
      <c r="C46" s="157" t="s">
        <v>628</v>
      </c>
      <c r="D46" s="150"/>
      <c r="E46" s="220"/>
      <c r="F46" s="310"/>
      <c r="G46" s="311"/>
      <c r="H46" s="310">
        <f t="shared" si="5"/>
        <v>0</v>
      </c>
    </row>
    <row r="47" spans="1:8" ht="24.75" customHeight="1" x14ac:dyDescent="0.55000000000000004">
      <c r="A47" s="312"/>
      <c r="B47" s="150"/>
      <c r="C47" s="157" t="s">
        <v>626</v>
      </c>
      <c r="D47" s="150"/>
      <c r="E47" s="219">
        <v>9360</v>
      </c>
      <c r="F47" s="310">
        <v>0</v>
      </c>
      <c r="G47" s="311"/>
      <c r="H47" s="310">
        <f t="shared" si="5"/>
        <v>9360</v>
      </c>
    </row>
    <row r="48" spans="1:8" ht="24.75" customHeight="1" x14ac:dyDescent="0.55000000000000004">
      <c r="A48" s="312"/>
      <c r="B48" s="150"/>
      <c r="C48" s="157" t="s">
        <v>625</v>
      </c>
      <c r="D48" s="150"/>
      <c r="E48" s="219"/>
      <c r="F48" s="310"/>
      <c r="G48" s="311"/>
      <c r="H48" s="310">
        <f t="shared" si="5"/>
        <v>0</v>
      </c>
    </row>
    <row r="49" spans="1:8" ht="24.75" customHeight="1" x14ac:dyDescent="0.55000000000000004">
      <c r="A49" s="312"/>
      <c r="B49" s="150"/>
      <c r="C49" s="158" t="s">
        <v>624</v>
      </c>
      <c r="D49" s="150"/>
      <c r="E49" s="219">
        <v>20000</v>
      </c>
      <c r="F49" s="310">
        <v>0</v>
      </c>
      <c r="G49" s="311"/>
      <c r="H49" s="310">
        <f t="shared" si="5"/>
        <v>20000</v>
      </c>
    </row>
    <row r="50" spans="1:8" ht="24.75" customHeight="1" x14ac:dyDescent="0.55000000000000004">
      <c r="A50" s="312"/>
      <c r="B50" s="150"/>
      <c r="C50" s="157" t="s">
        <v>623</v>
      </c>
      <c r="D50" s="150"/>
      <c r="E50" s="219">
        <v>14240</v>
      </c>
      <c r="F50" s="310">
        <v>14240</v>
      </c>
      <c r="G50" s="311"/>
      <c r="H50" s="310">
        <f t="shared" si="5"/>
        <v>0</v>
      </c>
    </row>
    <row r="51" spans="1:8" ht="24.75" customHeight="1" x14ac:dyDescent="0.55000000000000004">
      <c r="A51" s="312"/>
      <c r="B51" s="150"/>
      <c r="C51" s="157" t="s">
        <v>622</v>
      </c>
      <c r="D51" s="150"/>
      <c r="E51" s="219">
        <v>15400</v>
      </c>
      <c r="F51" s="310">
        <v>15400</v>
      </c>
      <c r="G51" s="311"/>
      <c r="H51" s="310">
        <f t="shared" si="5"/>
        <v>0</v>
      </c>
    </row>
    <row r="52" spans="1:8" ht="24.75" customHeight="1" x14ac:dyDescent="0.55000000000000004">
      <c r="A52" s="312"/>
      <c r="B52" s="150"/>
      <c r="C52" s="157" t="s">
        <v>621</v>
      </c>
      <c r="D52" s="150"/>
      <c r="E52" s="219">
        <v>20000</v>
      </c>
      <c r="F52" s="310">
        <v>15610</v>
      </c>
      <c r="G52" s="311"/>
      <c r="H52" s="310">
        <f t="shared" si="5"/>
        <v>4390</v>
      </c>
    </row>
    <row r="53" spans="1:8" ht="24.75" customHeight="1" x14ac:dyDescent="0.55000000000000004">
      <c r="A53" s="312"/>
      <c r="B53" s="150"/>
      <c r="C53" s="157" t="s">
        <v>620</v>
      </c>
      <c r="D53" s="150"/>
      <c r="E53" s="219">
        <v>10000</v>
      </c>
      <c r="F53" s="333">
        <v>10000</v>
      </c>
      <c r="G53" s="311"/>
      <c r="H53" s="310">
        <f t="shared" si="5"/>
        <v>0</v>
      </c>
    </row>
    <row r="54" spans="1:8" ht="24.75" customHeight="1" x14ac:dyDescent="0.55000000000000004">
      <c r="A54" s="312"/>
      <c r="B54" s="150"/>
      <c r="C54" s="158" t="s">
        <v>619</v>
      </c>
      <c r="D54" s="150"/>
      <c r="E54" s="219">
        <v>35000</v>
      </c>
      <c r="F54" s="310">
        <v>15748</v>
      </c>
      <c r="G54" s="311"/>
      <c r="H54" s="310">
        <f>SUM(E54-F54)</f>
        <v>19252</v>
      </c>
    </row>
    <row r="55" spans="1:8" ht="24.75" customHeight="1" x14ac:dyDescent="0.55000000000000004">
      <c r="A55" s="312"/>
      <c r="B55" s="150"/>
      <c r="C55" s="158" t="s">
        <v>618</v>
      </c>
      <c r="D55" s="150"/>
      <c r="E55" s="221"/>
      <c r="F55" s="310"/>
      <c r="G55" s="311"/>
      <c r="H55" s="310">
        <f t="shared" ref="H55:H90" si="6">SUM(E55-F55)</f>
        <v>0</v>
      </c>
    </row>
    <row r="56" spans="1:8" ht="24.75" customHeight="1" x14ac:dyDescent="0.55000000000000004">
      <c r="A56" s="312"/>
      <c r="B56" s="150"/>
      <c r="C56" s="157" t="s">
        <v>617</v>
      </c>
      <c r="D56" s="150"/>
      <c r="E56" s="219">
        <v>16000</v>
      </c>
      <c r="F56" s="310">
        <v>16000</v>
      </c>
      <c r="G56" s="311"/>
      <c r="H56" s="310">
        <f t="shared" si="6"/>
        <v>0</v>
      </c>
    </row>
    <row r="57" spans="1:8" ht="24.75" customHeight="1" x14ac:dyDescent="0.55000000000000004">
      <c r="A57" s="312"/>
      <c r="B57" s="150"/>
      <c r="C57" s="157" t="s">
        <v>616</v>
      </c>
      <c r="D57" s="150"/>
      <c r="E57" s="219">
        <v>14100</v>
      </c>
      <c r="F57" s="310">
        <v>14100</v>
      </c>
      <c r="G57" s="311"/>
      <c r="H57" s="310">
        <f t="shared" si="6"/>
        <v>0</v>
      </c>
    </row>
    <row r="58" spans="1:8" ht="24.75" customHeight="1" x14ac:dyDescent="0.55000000000000004">
      <c r="A58" s="312"/>
      <c r="B58" s="150"/>
      <c r="C58" s="157" t="s">
        <v>615</v>
      </c>
      <c r="D58" s="150"/>
      <c r="E58" s="220"/>
      <c r="F58" s="310"/>
      <c r="G58" s="311"/>
      <c r="H58" s="310">
        <f t="shared" si="6"/>
        <v>0</v>
      </c>
    </row>
    <row r="59" spans="1:8" ht="24.75" customHeight="1" x14ac:dyDescent="0.55000000000000004">
      <c r="A59" s="314"/>
      <c r="B59" s="168"/>
      <c r="C59" s="157" t="s">
        <v>614</v>
      </c>
      <c r="D59" s="150"/>
      <c r="E59" s="220"/>
      <c r="F59" s="310"/>
      <c r="G59" s="311"/>
      <c r="H59" s="310">
        <f t="shared" si="6"/>
        <v>0</v>
      </c>
    </row>
    <row r="60" spans="1:8" ht="24.75" customHeight="1" x14ac:dyDescent="0.55000000000000004">
      <c r="A60" s="314"/>
      <c r="B60" s="315"/>
      <c r="C60" s="157" t="s">
        <v>613</v>
      </c>
      <c r="D60" s="150"/>
      <c r="E60" s="220"/>
      <c r="F60" s="310"/>
      <c r="G60" s="311"/>
      <c r="H60" s="310">
        <f t="shared" si="6"/>
        <v>0</v>
      </c>
    </row>
    <row r="61" spans="1:8" ht="24.75" customHeight="1" x14ac:dyDescent="0.55000000000000004">
      <c r="A61" s="314"/>
      <c r="B61" s="315"/>
      <c r="C61" s="157" t="s">
        <v>611</v>
      </c>
      <c r="D61" s="150"/>
      <c r="E61" s="219">
        <v>264600</v>
      </c>
      <c r="F61" s="310">
        <v>264600</v>
      </c>
      <c r="G61" s="311"/>
      <c r="H61" s="310">
        <f t="shared" si="6"/>
        <v>0</v>
      </c>
    </row>
    <row r="62" spans="1:8" ht="24.75" customHeight="1" x14ac:dyDescent="0.55000000000000004">
      <c r="A62" s="314"/>
      <c r="B62" s="315"/>
      <c r="C62" s="157" t="s">
        <v>610</v>
      </c>
      <c r="D62" s="150"/>
      <c r="E62" s="219">
        <v>240100</v>
      </c>
      <c r="F62" s="310">
        <v>240100</v>
      </c>
      <c r="G62" s="311"/>
      <c r="H62" s="310">
        <f t="shared" si="6"/>
        <v>0</v>
      </c>
    </row>
    <row r="63" spans="1:8" ht="24.75" customHeight="1" x14ac:dyDescent="0.55000000000000004">
      <c r="A63" s="314"/>
      <c r="B63" s="315"/>
      <c r="C63" s="157" t="s">
        <v>609</v>
      </c>
      <c r="D63" s="150"/>
      <c r="E63" s="219">
        <v>142100</v>
      </c>
      <c r="F63" s="310">
        <v>142100</v>
      </c>
      <c r="G63" s="311"/>
      <c r="H63" s="310">
        <f t="shared" si="6"/>
        <v>0</v>
      </c>
    </row>
    <row r="64" spans="1:8" ht="24.75" customHeight="1" x14ac:dyDescent="0.55000000000000004">
      <c r="A64" s="314"/>
      <c r="B64" s="315"/>
      <c r="C64" s="157" t="s">
        <v>612</v>
      </c>
      <c r="D64" s="150"/>
      <c r="E64" s="219"/>
      <c r="F64" s="310"/>
      <c r="G64" s="311"/>
      <c r="H64" s="310">
        <f t="shared" si="6"/>
        <v>0</v>
      </c>
    </row>
    <row r="65" spans="1:8" ht="24.75" customHeight="1" x14ac:dyDescent="0.55000000000000004">
      <c r="A65" s="314"/>
      <c r="B65" s="150"/>
      <c r="C65" s="157" t="s">
        <v>611</v>
      </c>
      <c r="D65" s="150"/>
      <c r="E65" s="219">
        <v>91800</v>
      </c>
      <c r="F65" s="310">
        <v>91800</v>
      </c>
      <c r="G65" s="311"/>
      <c r="H65" s="310">
        <f t="shared" si="6"/>
        <v>0</v>
      </c>
    </row>
    <row r="66" spans="1:8" ht="24.75" customHeight="1" x14ac:dyDescent="0.55000000000000004">
      <c r="A66" s="314"/>
      <c r="B66" s="315"/>
      <c r="C66" s="157" t="s">
        <v>610</v>
      </c>
      <c r="D66" s="150"/>
      <c r="E66" s="219">
        <v>83300</v>
      </c>
      <c r="F66" s="310">
        <v>83300</v>
      </c>
      <c r="G66" s="311"/>
      <c r="H66" s="310">
        <f t="shared" si="6"/>
        <v>0</v>
      </c>
    </row>
    <row r="67" spans="1:8" ht="24.75" customHeight="1" x14ac:dyDescent="0.55000000000000004">
      <c r="A67" s="314"/>
      <c r="B67" s="315"/>
      <c r="C67" s="157" t="s">
        <v>609</v>
      </c>
      <c r="D67" s="150"/>
      <c r="E67" s="219">
        <v>49300</v>
      </c>
      <c r="F67" s="310">
        <v>49300</v>
      </c>
      <c r="G67" s="311"/>
      <c r="H67" s="310">
        <f t="shared" si="6"/>
        <v>0</v>
      </c>
    </row>
    <row r="68" spans="1:8" ht="24.75" customHeight="1" x14ac:dyDescent="0.55000000000000004">
      <c r="A68" s="314"/>
      <c r="B68" s="315"/>
      <c r="C68" s="158" t="s">
        <v>608</v>
      </c>
      <c r="D68" s="150"/>
      <c r="E68" s="219">
        <v>47470</v>
      </c>
      <c r="F68" s="310">
        <v>47470</v>
      </c>
      <c r="G68" s="311"/>
      <c r="H68" s="310">
        <f t="shared" si="6"/>
        <v>0</v>
      </c>
    </row>
    <row r="69" spans="1:8" ht="24.75" customHeight="1" x14ac:dyDescent="0.55000000000000004">
      <c r="A69" s="314"/>
      <c r="B69" s="315"/>
      <c r="C69" s="158" t="s">
        <v>607</v>
      </c>
      <c r="D69" s="150"/>
      <c r="E69" s="219"/>
      <c r="F69" s="310"/>
      <c r="G69" s="311"/>
      <c r="H69" s="310">
        <f t="shared" si="6"/>
        <v>0</v>
      </c>
    </row>
    <row r="70" spans="1:8" ht="24.75" customHeight="1" x14ac:dyDescent="0.55000000000000004">
      <c r="A70" s="314"/>
      <c r="B70" s="315"/>
      <c r="C70" s="158" t="s">
        <v>606</v>
      </c>
      <c r="D70" s="150"/>
      <c r="E70" s="219">
        <v>22530</v>
      </c>
      <c r="F70" s="333">
        <v>22440</v>
      </c>
      <c r="G70" s="311"/>
      <c r="H70" s="310">
        <f t="shared" si="6"/>
        <v>90</v>
      </c>
    </row>
    <row r="71" spans="1:8" ht="24.75" customHeight="1" x14ac:dyDescent="0.55000000000000004">
      <c r="A71" s="314"/>
      <c r="B71" s="315"/>
      <c r="C71" s="158" t="s">
        <v>605</v>
      </c>
      <c r="D71" s="150"/>
      <c r="E71" s="219">
        <v>26660</v>
      </c>
      <c r="F71" s="310">
        <v>0</v>
      </c>
      <c r="G71" s="311"/>
      <c r="H71" s="310">
        <f t="shared" si="6"/>
        <v>26660</v>
      </c>
    </row>
    <row r="72" spans="1:8" ht="24.75" customHeight="1" x14ac:dyDescent="0.55000000000000004">
      <c r="A72" s="314"/>
      <c r="B72" s="315"/>
      <c r="C72" s="158" t="s">
        <v>604</v>
      </c>
      <c r="D72" s="150"/>
      <c r="E72" s="219"/>
      <c r="F72" s="310"/>
      <c r="G72" s="311"/>
      <c r="H72" s="310">
        <f t="shared" si="6"/>
        <v>0</v>
      </c>
    </row>
    <row r="73" spans="1:8" ht="24.75" customHeight="1" x14ac:dyDescent="0.55000000000000004">
      <c r="A73" s="314"/>
      <c r="B73" s="315"/>
      <c r="C73" s="158" t="s">
        <v>603</v>
      </c>
      <c r="D73" s="150"/>
      <c r="E73" s="219">
        <v>25000</v>
      </c>
      <c r="F73" s="333">
        <v>0</v>
      </c>
      <c r="G73" s="311"/>
      <c r="H73" s="310">
        <f t="shared" si="6"/>
        <v>25000</v>
      </c>
    </row>
    <row r="74" spans="1:8" ht="24.75" customHeight="1" x14ac:dyDescent="0.55000000000000004">
      <c r="A74" s="314"/>
      <c r="B74" s="315"/>
      <c r="C74" s="158" t="s">
        <v>602</v>
      </c>
      <c r="D74" s="150"/>
      <c r="E74" s="219"/>
      <c r="F74" s="310"/>
      <c r="G74" s="311"/>
      <c r="H74" s="310">
        <f t="shared" si="6"/>
        <v>0</v>
      </c>
    </row>
    <row r="75" spans="1:8" ht="24.75" customHeight="1" x14ac:dyDescent="0.55000000000000004">
      <c r="A75" s="314"/>
      <c r="B75" s="315"/>
      <c r="C75" s="158" t="s">
        <v>601</v>
      </c>
      <c r="D75" s="150"/>
      <c r="E75" s="220">
        <v>20000</v>
      </c>
      <c r="F75" s="316">
        <v>19920</v>
      </c>
      <c r="G75" s="317"/>
      <c r="H75" s="310">
        <f t="shared" si="6"/>
        <v>80</v>
      </c>
    </row>
    <row r="76" spans="1:8" ht="24.75" customHeight="1" x14ac:dyDescent="0.55000000000000004">
      <c r="A76" s="314"/>
      <c r="B76" s="315"/>
      <c r="C76" s="157" t="s">
        <v>600</v>
      </c>
      <c r="D76" s="150"/>
      <c r="E76" s="219">
        <v>30000</v>
      </c>
      <c r="F76" s="316">
        <v>9860</v>
      </c>
      <c r="G76" s="317"/>
      <c r="H76" s="310">
        <f t="shared" si="6"/>
        <v>20140</v>
      </c>
    </row>
    <row r="77" spans="1:8" ht="24.75" customHeight="1" x14ac:dyDescent="0.55000000000000004">
      <c r="A77" s="314"/>
      <c r="B77" s="315"/>
      <c r="C77" s="157" t="s">
        <v>599</v>
      </c>
      <c r="D77" s="150"/>
      <c r="E77" s="219">
        <v>100000</v>
      </c>
      <c r="F77" s="316">
        <v>100000</v>
      </c>
      <c r="G77" s="317"/>
      <c r="H77" s="310">
        <f t="shared" si="6"/>
        <v>0</v>
      </c>
    </row>
    <row r="78" spans="1:8" ht="24.75" customHeight="1" x14ac:dyDescent="0.55000000000000004">
      <c r="A78" s="314"/>
      <c r="B78" s="315"/>
      <c r="C78" s="157" t="s">
        <v>598</v>
      </c>
      <c r="D78" s="150"/>
      <c r="E78" s="219"/>
      <c r="F78" s="316"/>
      <c r="G78" s="317"/>
      <c r="H78" s="310">
        <f t="shared" si="6"/>
        <v>0</v>
      </c>
    </row>
    <row r="79" spans="1:8" ht="24.75" customHeight="1" x14ac:dyDescent="0.55000000000000004">
      <c r="A79" s="314"/>
      <c r="B79" s="315"/>
      <c r="C79" s="157" t="s">
        <v>597</v>
      </c>
      <c r="D79" s="150"/>
      <c r="E79" s="219">
        <v>80000</v>
      </c>
      <c r="F79" s="316">
        <v>0</v>
      </c>
      <c r="G79" s="317"/>
      <c r="H79" s="310">
        <f t="shared" si="6"/>
        <v>80000</v>
      </c>
    </row>
    <row r="80" spans="1:8" ht="24.75" customHeight="1" x14ac:dyDescent="0.55000000000000004">
      <c r="A80" s="314"/>
      <c r="B80" s="315"/>
      <c r="C80" s="157" t="s">
        <v>596</v>
      </c>
      <c r="D80" s="150"/>
      <c r="E80" s="219">
        <v>10000</v>
      </c>
      <c r="F80" s="316">
        <v>0</v>
      </c>
      <c r="G80" s="317"/>
      <c r="H80" s="310">
        <f t="shared" si="6"/>
        <v>10000</v>
      </c>
    </row>
    <row r="81" spans="1:8" ht="24.75" customHeight="1" x14ac:dyDescent="0.55000000000000004">
      <c r="A81" s="314"/>
      <c r="B81" s="315"/>
      <c r="C81" s="158" t="s">
        <v>595</v>
      </c>
      <c r="D81" s="150"/>
      <c r="E81" s="220">
        <v>10000</v>
      </c>
      <c r="F81" s="316">
        <v>0</v>
      </c>
      <c r="G81" s="317"/>
      <c r="H81" s="310">
        <f t="shared" si="6"/>
        <v>10000</v>
      </c>
    </row>
    <row r="82" spans="1:8" ht="24.75" customHeight="1" x14ac:dyDescent="0.55000000000000004">
      <c r="A82" s="314"/>
      <c r="B82" s="315"/>
      <c r="C82" s="157" t="s">
        <v>594</v>
      </c>
      <c r="D82" s="150"/>
      <c r="E82" s="220">
        <v>10000</v>
      </c>
      <c r="F82" s="316">
        <v>0</v>
      </c>
      <c r="G82" s="317"/>
      <c r="H82" s="310">
        <f t="shared" si="6"/>
        <v>10000</v>
      </c>
    </row>
    <row r="83" spans="1:8" ht="24.75" customHeight="1" x14ac:dyDescent="0.55000000000000004">
      <c r="A83" s="314"/>
      <c r="B83" s="315"/>
      <c r="C83" s="157" t="s">
        <v>593</v>
      </c>
      <c r="D83" s="150"/>
      <c r="E83" s="219">
        <v>200000</v>
      </c>
      <c r="F83" s="316">
        <v>199600</v>
      </c>
      <c r="G83" s="317"/>
      <c r="H83" s="310">
        <f t="shared" si="6"/>
        <v>400</v>
      </c>
    </row>
    <row r="84" spans="1:8" ht="24.75" customHeight="1" x14ac:dyDescent="0.55000000000000004">
      <c r="A84" s="314"/>
      <c r="B84" s="315"/>
      <c r="C84" s="157" t="s">
        <v>592</v>
      </c>
      <c r="D84" s="150"/>
      <c r="E84" s="219"/>
      <c r="F84" s="316"/>
      <c r="G84" s="317"/>
      <c r="H84" s="310">
        <f t="shared" si="6"/>
        <v>0</v>
      </c>
    </row>
    <row r="85" spans="1:8" ht="24.75" customHeight="1" x14ac:dyDescent="0.55000000000000004">
      <c r="A85" s="314"/>
      <c r="B85" s="315"/>
      <c r="C85" s="157" t="s">
        <v>591</v>
      </c>
      <c r="D85" s="150"/>
      <c r="E85" s="219">
        <v>20000</v>
      </c>
      <c r="F85" s="316">
        <v>20000</v>
      </c>
      <c r="G85" s="317"/>
      <c r="H85" s="310">
        <f t="shared" si="6"/>
        <v>0</v>
      </c>
    </row>
    <row r="86" spans="1:8" ht="24.75" customHeight="1" x14ac:dyDescent="0.55000000000000004">
      <c r="A86" s="314"/>
      <c r="B86" s="315"/>
      <c r="C86" s="158" t="s">
        <v>590</v>
      </c>
      <c r="D86" s="150"/>
      <c r="E86" s="219">
        <v>2000</v>
      </c>
      <c r="F86" s="316"/>
      <c r="G86" s="317"/>
      <c r="H86" s="310">
        <f t="shared" si="6"/>
        <v>2000</v>
      </c>
    </row>
    <row r="87" spans="1:8" ht="24.75" customHeight="1" x14ac:dyDescent="0.55000000000000004">
      <c r="A87" s="314"/>
      <c r="B87" s="315"/>
      <c r="C87" s="157" t="s">
        <v>589</v>
      </c>
      <c r="D87" s="150"/>
      <c r="E87" s="219"/>
      <c r="F87" s="316"/>
      <c r="G87" s="317"/>
      <c r="H87" s="310">
        <f t="shared" si="6"/>
        <v>0</v>
      </c>
    </row>
    <row r="88" spans="1:8" ht="24.75" customHeight="1" x14ac:dyDescent="0.55000000000000004">
      <c r="A88" s="314"/>
      <c r="B88" s="315"/>
      <c r="C88" s="157" t="s">
        <v>588</v>
      </c>
      <c r="D88" s="150"/>
      <c r="E88" s="219">
        <v>77610</v>
      </c>
      <c r="F88" s="316">
        <v>77610</v>
      </c>
      <c r="G88" s="317"/>
      <c r="H88" s="310">
        <f t="shared" si="6"/>
        <v>0</v>
      </c>
    </row>
    <row r="89" spans="1:8" ht="24.75" customHeight="1" x14ac:dyDescent="0.55000000000000004">
      <c r="A89" s="314"/>
      <c r="B89" s="315"/>
      <c r="C89" s="157" t="s">
        <v>587</v>
      </c>
      <c r="D89" s="150"/>
      <c r="E89" s="316"/>
      <c r="F89" s="316"/>
      <c r="G89" s="317"/>
      <c r="H89" s="310">
        <f t="shared" si="6"/>
        <v>0</v>
      </c>
    </row>
    <row r="90" spans="1:8" ht="24.75" customHeight="1" x14ac:dyDescent="0.55000000000000004">
      <c r="A90" s="314"/>
      <c r="B90" s="315"/>
      <c r="C90" s="168" t="s">
        <v>318</v>
      </c>
      <c r="D90" s="315"/>
      <c r="E90" s="326">
        <v>350000</v>
      </c>
      <c r="F90" s="326">
        <v>151562.51</v>
      </c>
      <c r="G90" s="327"/>
      <c r="H90" s="310">
        <f t="shared" si="6"/>
        <v>198437.49</v>
      </c>
    </row>
    <row r="91" spans="1:8" s="323" customFormat="1" ht="24.75" customHeight="1" x14ac:dyDescent="0.55000000000000004">
      <c r="A91" s="318"/>
      <c r="B91" s="319"/>
      <c r="C91" s="319"/>
      <c r="D91" s="328" t="s">
        <v>6</v>
      </c>
      <c r="E91" s="321">
        <f>SUM(E41:E90)</f>
        <v>3920860</v>
      </c>
      <c r="F91" s="321">
        <f>SUM(F41:F90)</f>
        <v>3082673.51</v>
      </c>
      <c r="G91" s="322"/>
      <c r="H91" s="321">
        <f>SUM(H41:H90)</f>
        <v>838186.49</v>
      </c>
    </row>
    <row r="92" spans="1:8" ht="24.75" customHeight="1" x14ac:dyDescent="0.55000000000000004">
      <c r="A92" s="324"/>
      <c r="B92" s="325" t="s">
        <v>14</v>
      </c>
      <c r="C92" s="218"/>
      <c r="D92" s="218"/>
      <c r="E92" s="310"/>
      <c r="F92" s="310"/>
      <c r="G92" s="311"/>
      <c r="H92" s="310"/>
    </row>
    <row r="93" spans="1:8" ht="24.75" customHeight="1" x14ac:dyDescent="0.55000000000000004">
      <c r="A93" s="312"/>
      <c r="B93" s="150"/>
      <c r="C93" s="150" t="s">
        <v>319</v>
      </c>
      <c r="D93" s="150"/>
      <c r="E93" s="316">
        <v>180000</v>
      </c>
      <c r="F93" s="316">
        <v>144889</v>
      </c>
      <c r="G93" s="317"/>
      <c r="H93" s="316">
        <f t="shared" ref="H93:H105" si="7">SUM(E93-F93)</f>
        <v>35111</v>
      </c>
    </row>
    <row r="94" spans="1:8" ht="24.75" customHeight="1" x14ac:dyDescent="0.55000000000000004">
      <c r="A94" s="312"/>
      <c r="B94" s="150"/>
      <c r="C94" s="150" t="s">
        <v>320</v>
      </c>
      <c r="D94" s="150"/>
      <c r="E94" s="310">
        <v>65000</v>
      </c>
      <c r="F94" s="310">
        <v>37919</v>
      </c>
      <c r="G94" s="317"/>
      <c r="H94" s="310">
        <f t="shared" si="7"/>
        <v>27081</v>
      </c>
    </row>
    <row r="95" spans="1:8" ht="24.75" customHeight="1" x14ac:dyDescent="0.55000000000000004">
      <c r="A95" s="312"/>
      <c r="B95" s="150"/>
      <c r="C95" s="150" t="s">
        <v>322</v>
      </c>
      <c r="D95" s="150"/>
      <c r="E95" s="310">
        <v>70000</v>
      </c>
      <c r="F95" s="310">
        <v>25950</v>
      </c>
      <c r="G95" s="317"/>
      <c r="H95" s="310">
        <f t="shared" si="7"/>
        <v>44050</v>
      </c>
    </row>
    <row r="96" spans="1:8" ht="24.75" customHeight="1" x14ac:dyDescent="0.55000000000000004">
      <c r="A96" s="312"/>
      <c r="B96" s="150"/>
      <c r="C96" s="150" t="s">
        <v>323</v>
      </c>
      <c r="D96" s="150"/>
      <c r="E96" s="310">
        <v>285000</v>
      </c>
      <c r="F96" s="310">
        <v>259370</v>
      </c>
      <c r="G96" s="317"/>
      <c r="H96" s="310">
        <f t="shared" si="7"/>
        <v>25630</v>
      </c>
    </row>
    <row r="97" spans="1:8" ht="24.75" customHeight="1" x14ac:dyDescent="0.55000000000000004">
      <c r="A97" s="312"/>
      <c r="B97" s="150"/>
      <c r="C97" s="150" t="s">
        <v>325</v>
      </c>
      <c r="D97" s="150"/>
      <c r="E97" s="310">
        <v>25000</v>
      </c>
      <c r="F97" s="310">
        <v>16652</v>
      </c>
      <c r="G97" s="317"/>
      <c r="H97" s="310">
        <f t="shared" si="7"/>
        <v>8348</v>
      </c>
    </row>
    <row r="98" spans="1:8" ht="24.75" customHeight="1" x14ac:dyDescent="0.55000000000000004">
      <c r="A98" s="312"/>
      <c r="B98" s="150"/>
      <c r="C98" s="315" t="s">
        <v>216</v>
      </c>
      <c r="D98" s="315" t="s">
        <v>327</v>
      </c>
      <c r="E98" s="310">
        <v>165000</v>
      </c>
      <c r="F98" s="310">
        <v>124180</v>
      </c>
      <c r="G98" s="317"/>
      <c r="H98" s="310">
        <f t="shared" si="7"/>
        <v>40820</v>
      </c>
    </row>
    <row r="99" spans="1:8" ht="24.75" customHeight="1" x14ac:dyDescent="0.55000000000000004">
      <c r="A99" s="312"/>
      <c r="B99" s="150"/>
      <c r="C99" s="315" t="s">
        <v>216</v>
      </c>
      <c r="D99" s="315" t="s">
        <v>542</v>
      </c>
      <c r="E99" s="310">
        <v>5000</v>
      </c>
      <c r="F99" s="310">
        <v>4800</v>
      </c>
      <c r="G99" s="317"/>
      <c r="H99" s="310">
        <f t="shared" ref="H99" si="8">SUM(E99-F99)</f>
        <v>200</v>
      </c>
    </row>
    <row r="100" spans="1:8" ht="24.75" customHeight="1" x14ac:dyDescent="0.55000000000000004">
      <c r="A100" s="312"/>
      <c r="B100" s="150"/>
      <c r="C100" s="315" t="s">
        <v>216</v>
      </c>
      <c r="D100" s="315" t="s">
        <v>328</v>
      </c>
      <c r="E100" s="310">
        <v>30000</v>
      </c>
      <c r="F100" s="310">
        <v>0</v>
      </c>
      <c r="G100" s="317"/>
      <c r="H100" s="310">
        <f t="shared" si="7"/>
        <v>30000</v>
      </c>
    </row>
    <row r="101" spans="1:8" ht="24.75" customHeight="1" x14ac:dyDescent="0.55000000000000004">
      <c r="A101" s="312"/>
      <c r="B101" s="150"/>
      <c r="C101" s="150" t="s">
        <v>392</v>
      </c>
      <c r="D101" s="150"/>
      <c r="E101" s="310">
        <v>1335640</v>
      </c>
      <c r="F101" s="310">
        <v>1275652.94</v>
      </c>
      <c r="G101" s="317"/>
      <c r="H101" s="310">
        <f t="shared" si="7"/>
        <v>59987.060000000056</v>
      </c>
    </row>
    <row r="102" spans="1:8" ht="24.75" customHeight="1" x14ac:dyDescent="0.55000000000000004">
      <c r="A102" s="312"/>
      <c r="B102" s="150"/>
      <c r="C102" s="150" t="s">
        <v>324</v>
      </c>
      <c r="D102" s="150"/>
      <c r="E102" s="310">
        <v>170000</v>
      </c>
      <c r="F102" s="310">
        <v>168000</v>
      </c>
      <c r="G102" s="317"/>
      <c r="H102" s="310">
        <f t="shared" si="7"/>
        <v>2000</v>
      </c>
    </row>
    <row r="103" spans="1:8" ht="24.75" customHeight="1" x14ac:dyDescent="0.55000000000000004">
      <c r="A103" s="312"/>
      <c r="B103" s="150"/>
      <c r="C103" s="150" t="s">
        <v>326</v>
      </c>
      <c r="D103" s="150"/>
      <c r="E103" s="310">
        <v>50000</v>
      </c>
      <c r="F103" s="310">
        <v>50000</v>
      </c>
      <c r="G103" s="317"/>
      <c r="H103" s="310">
        <f t="shared" si="7"/>
        <v>0</v>
      </c>
    </row>
    <row r="104" spans="1:8" ht="24.75" customHeight="1" x14ac:dyDescent="0.55000000000000004">
      <c r="A104" s="312"/>
      <c r="B104" s="150"/>
      <c r="C104" s="168" t="s">
        <v>393</v>
      </c>
      <c r="D104" s="150"/>
      <c r="E104" s="310">
        <v>95000</v>
      </c>
      <c r="F104" s="310">
        <v>92860</v>
      </c>
      <c r="G104" s="317"/>
      <c r="H104" s="310">
        <f t="shared" si="7"/>
        <v>2140</v>
      </c>
    </row>
    <row r="105" spans="1:8" ht="24.75" customHeight="1" x14ac:dyDescent="0.55000000000000004">
      <c r="A105" s="314"/>
      <c r="B105" s="315"/>
      <c r="C105" s="150" t="s">
        <v>321</v>
      </c>
      <c r="E105" s="310">
        <v>120000</v>
      </c>
      <c r="F105" s="310">
        <v>115780</v>
      </c>
      <c r="G105" s="317"/>
      <c r="H105" s="310">
        <f t="shared" si="7"/>
        <v>4220</v>
      </c>
    </row>
    <row r="106" spans="1:8" ht="24.75" customHeight="1" x14ac:dyDescent="0.55000000000000004">
      <c r="A106" s="314"/>
      <c r="B106" s="315"/>
      <c r="C106" s="315"/>
      <c r="D106" s="315"/>
      <c r="E106" s="310"/>
      <c r="F106" s="310"/>
      <c r="G106" s="317"/>
      <c r="H106" s="310"/>
    </row>
    <row r="107" spans="1:8" ht="24.75" customHeight="1" x14ac:dyDescent="0.55000000000000004">
      <c r="A107" s="318"/>
      <c r="B107" s="319"/>
      <c r="C107" s="319"/>
      <c r="D107" s="328" t="s">
        <v>6</v>
      </c>
      <c r="E107" s="321">
        <f>SUM(E93:E106)</f>
        <v>2595640</v>
      </c>
      <c r="F107" s="321">
        <f>SUM(F93:F106)</f>
        <v>2316052.94</v>
      </c>
      <c r="G107" s="322"/>
      <c r="H107" s="321">
        <f>SUM(H93:H106)</f>
        <v>279587.06000000006</v>
      </c>
    </row>
    <row r="108" spans="1:8" ht="24.75" customHeight="1" x14ac:dyDescent="0.55000000000000004">
      <c r="A108" s="334"/>
      <c r="B108" s="325" t="s">
        <v>21</v>
      </c>
      <c r="C108" s="325"/>
      <c r="D108" s="335"/>
      <c r="E108" s="336"/>
      <c r="F108" s="336"/>
      <c r="G108" s="337"/>
      <c r="H108" s="336"/>
    </row>
    <row r="109" spans="1:8" ht="24.75" customHeight="1" x14ac:dyDescent="0.55000000000000004">
      <c r="A109" s="312"/>
      <c r="B109" s="150"/>
      <c r="C109" s="150" t="s">
        <v>329</v>
      </c>
      <c r="D109" s="338"/>
      <c r="E109" s="310">
        <v>751000</v>
      </c>
      <c r="F109" s="310">
        <v>634622.09</v>
      </c>
      <c r="G109" s="311"/>
      <c r="H109" s="310">
        <f>SUM(E109-F109)</f>
        <v>116377.91000000003</v>
      </c>
    </row>
    <row r="110" spans="1:8" s="323" customFormat="1" ht="24.75" customHeight="1" x14ac:dyDescent="0.55000000000000004">
      <c r="A110" s="312"/>
      <c r="B110" s="150"/>
      <c r="C110" s="150" t="s">
        <v>330</v>
      </c>
      <c r="D110" s="338"/>
      <c r="E110" s="310">
        <v>29000</v>
      </c>
      <c r="F110" s="310">
        <v>27428.02</v>
      </c>
      <c r="G110" s="311"/>
      <c r="H110" s="310">
        <f>SUM(E110-F110)</f>
        <v>1571.9799999999996</v>
      </c>
    </row>
    <row r="111" spans="1:8" ht="24.75" customHeight="1" x14ac:dyDescent="0.55000000000000004">
      <c r="A111" s="314"/>
      <c r="B111" s="315"/>
      <c r="C111" s="315" t="s">
        <v>331</v>
      </c>
      <c r="D111" s="339"/>
      <c r="E111" s="316">
        <v>12000</v>
      </c>
      <c r="F111" s="316">
        <v>2309</v>
      </c>
      <c r="G111" s="317"/>
      <c r="H111" s="316">
        <f>SUM(E111-F111)</f>
        <v>9691</v>
      </c>
    </row>
    <row r="112" spans="1:8" ht="24.75" customHeight="1" x14ac:dyDescent="0.55000000000000004">
      <c r="A112" s="318"/>
      <c r="B112" s="319"/>
      <c r="C112" s="319"/>
      <c r="D112" s="328" t="s">
        <v>6</v>
      </c>
      <c r="E112" s="321">
        <f>SUM(E109:E111)</f>
        <v>792000</v>
      </c>
      <c r="F112" s="321">
        <f>SUM(F109:F111)</f>
        <v>664359.11</v>
      </c>
      <c r="G112" s="322"/>
      <c r="H112" s="321">
        <f>SUM(H109:H111)</f>
        <v>127640.89000000003</v>
      </c>
    </row>
    <row r="113" spans="1:9" s="323" customFormat="1" ht="24.75" customHeight="1" x14ac:dyDescent="0.55000000000000004">
      <c r="A113" s="324"/>
      <c r="B113" s="325" t="s">
        <v>16</v>
      </c>
      <c r="C113" s="218"/>
      <c r="D113" s="340"/>
      <c r="E113" s="307"/>
      <c r="F113" s="307"/>
      <c r="G113" s="308"/>
      <c r="H113" s="307"/>
    </row>
    <row r="114" spans="1:9" s="323" customFormat="1" ht="24.75" customHeight="1" x14ac:dyDescent="0.55000000000000004">
      <c r="A114" s="312"/>
      <c r="B114" s="313"/>
      <c r="C114" s="150" t="s">
        <v>333</v>
      </c>
      <c r="D114" s="338"/>
      <c r="E114" s="310">
        <v>114600</v>
      </c>
      <c r="F114" s="310">
        <v>114600</v>
      </c>
      <c r="G114" s="311"/>
      <c r="H114" s="310">
        <f>SUM(E114-F114)</f>
        <v>0</v>
      </c>
    </row>
    <row r="115" spans="1:9" ht="24.75" customHeight="1" x14ac:dyDescent="0.55000000000000004">
      <c r="A115" s="312"/>
      <c r="B115" s="150"/>
      <c r="C115" s="150" t="s">
        <v>543</v>
      </c>
      <c r="D115" s="338"/>
      <c r="E115" s="310">
        <v>38000</v>
      </c>
      <c r="F115" s="310">
        <v>38000</v>
      </c>
      <c r="G115" s="311"/>
      <c r="H115" s="310">
        <f t="shared" ref="H115:H118" si="9">SUM(E115-F115)</f>
        <v>0</v>
      </c>
    </row>
    <row r="116" spans="1:9" ht="24.75" customHeight="1" x14ac:dyDescent="0.55000000000000004">
      <c r="A116" s="312"/>
      <c r="B116" s="150"/>
      <c r="C116" s="150" t="s">
        <v>332</v>
      </c>
      <c r="D116" s="338"/>
      <c r="E116" s="310">
        <v>78000</v>
      </c>
      <c r="F116" s="310">
        <v>78000</v>
      </c>
      <c r="G116" s="311"/>
      <c r="H116" s="310">
        <f t="shared" si="9"/>
        <v>0</v>
      </c>
    </row>
    <row r="117" spans="1:9" ht="24.75" customHeight="1" x14ac:dyDescent="0.55000000000000004">
      <c r="A117" s="312"/>
      <c r="B117" s="150"/>
      <c r="C117" s="150" t="s">
        <v>544</v>
      </c>
      <c r="D117" s="338"/>
      <c r="E117" s="310">
        <v>7000</v>
      </c>
      <c r="F117" s="310">
        <v>4900</v>
      </c>
      <c r="G117" s="311"/>
      <c r="H117" s="310">
        <f t="shared" si="9"/>
        <v>2100</v>
      </c>
    </row>
    <row r="118" spans="1:9" ht="24.75" customHeight="1" x14ac:dyDescent="0.55000000000000004">
      <c r="A118" s="341"/>
      <c r="B118" s="342"/>
      <c r="C118" s="150" t="s">
        <v>545</v>
      </c>
      <c r="D118" s="343"/>
      <c r="E118" s="326">
        <v>12500</v>
      </c>
      <c r="F118" s="326">
        <v>12500</v>
      </c>
      <c r="G118" s="327"/>
      <c r="H118" s="310">
        <f t="shared" si="9"/>
        <v>0</v>
      </c>
    </row>
    <row r="119" spans="1:9" ht="24.75" customHeight="1" x14ac:dyDescent="0.55000000000000004">
      <c r="A119" s="318"/>
      <c r="B119" s="319"/>
      <c r="C119" s="319"/>
      <c r="D119" s="328" t="s">
        <v>6</v>
      </c>
      <c r="E119" s="321">
        <f>SUM(E114:E118)</f>
        <v>250100</v>
      </c>
      <c r="F119" s="321">
        <f>SUM(F114:F118)</f>
        <v>248000</v>
      </c>
      <c r="G119" s="322"/>
      <c r="H119" s="321">
        <f>SUM(H114:H118)</f>
        <v>2100</v>
      </c>
    </row>
    <row r="120" spans="1:9" ht="24.75" customHeight="1" x14ac:dyDescent="0.55000000000000004">
      <c r="A120" s="329"/>
      <c r="B120" s="344" t="s">
        <v>17</v>
      </c>
      <c r="C120" s="168"/>
      <c r="D120" s="345"/>
      <c r="E120" s="346"/>
      <c r="F120" s="347"/>
      <c r="G120" s="308"/>
      <c r="H120" s="307"/>
    </row>
    <row r="121" spans="1:9" ht="24.75" customHeight="1" x14ac:dyDescent="0.55000000000000004">
      <c r="A121" s="312"/>
      <c r="B121" s="348" t="s">
        <v>556</v>
      </c>
      <c r="C121" s="349"/>
      <c r="D121" s="350"/>
      <c r="E121" s="310"/>
      <c r="F121" s="310"/>
      <c r="G121" s="311"/>
      <c r="H121" s="310">
        <f t="shared" ref="H121:I128" si="10">SUM(E121-F121)</f>
        <v>0</v>
      </c>
    </row>
    <row r="122" spans="1:9" ht="24.75" customHeight="1" x14ac:dyDescent="0.55000000000000004">
      <c r="A122" s="312"/>
      <c r="B122" s="157"/>
      <c r="C122" s="349">
        <v>1</v>
      </c>
      <c r="D122" s="157" t="s">
        <v>557</v>
      </c>
      <c r="E122" s="351">
        <v>200000</v>
      </c>
      <c r="F122" s="310">
        <v>199500</v>
      </c>
      <c r="G122" s="311"/>
      <c r="H122" s="310">
        <f>SUM(E122-F122)</f>
        <v>500</v>
      </c>
    </row>
    <row r="123" spans="1:9" ht="24.75" customHeight="1" x14ac:dyDescent="0.55000000000000004">
      <c r="A123" s="312"/>
      <c r="B123" s="157"/>
      <c r="C123" s="349">
        <v>2</v>
      </c>
      <c r="D123" s="157" t="s">
        <v>558</v>
      </c>
      <c r="E123" s="351">
        <v>217000</v>
      </c>
      <c r="F123" s="310">
        <v>216000</v>
      </c>
      <c r="G123" s="311"/>
      <c r="H123" s="310">
        <f t="shared" ref="H123:H155" si="11">SUM(E123-F123)</f>
        <v>1000</v>
      </c>
    </row>
    <row r="124" spans="1:9" ht="24.75" customHeight="1" x14ac:dyDescent="0.55000000000000004">
      <c r="A124" s="312"/>
      <c r="B124" s="150"/>
      <c r="C124" s="349">
        <v>3</v>
      </c>
      <c r="D124" s="157" t="s">
        <v>395</v>
      </c>
      <c r="E124" s="351">
        <v>82000</v>
      </c>
      <c r="F124" s="310">
        <v>81500</v>
      </c>
      <c r="G124" s="310"/>
      <c r="H124" s="310">
        <f t="shared" si="11"/>
        <v>500</v>
      </c>
      <c r="I124" s="307"/>
    </row>
    <row r="125" spans="1:9" ht="24.75" customHeight="1" x14ac:dyDescent="0.55000000000000004">
      <c r="A125" s="312"/>
      <c r="B125" s="150"/>
      <c r="C125" s="349">
        <v>4</v>
      </c>
      <c r="D125" s="157" t="s">
        <v>396</v>
      </c>
      <c r="E125" s="351">
        <v>100000</v>
      </c>
      <c r="F125" s="310">
        <v>84500</v>
      </c>
      <c r="G125" s="310"/>
      <c r="H125" s="310">
        <f t="shared" si="11"/>
        <v>15500</v>
      </c>
      <c r="I125" s="307"/>
    </row>
    <row r="126" spans="1:9" ht="24.75" customHeight="1" x14ac:dyDescent="0.55000000000000004">
      <c r="A126" s="558"/>
      <c r="B126" s="150"/>
      <c r="C126" s="349">
        <v>5</v>
      </c>
      <c r="D126" s="157" t="s">
        <v>397</v>
      </c>
      <c r="E126" s="351">
        <v>34000</v>
      </c>
      <c r="F126" s="310">
        <v>33500</v>
      </c>
      <c r="G126" s="310"/>
      <c r="H126" s="310">
        <f t="shared" si="11"/>
        <v>500</v>
      </c>
      <c r="I126" s="307"/>
    </row>
    <row r="127" spans="1:9" ht="24.75" customHeight="1" x14ac:dyDescent="0.55000000000000004">
      <c r="A127" s="558"/>
      <c r="B127" s="150"/>
      <c r="C127" s="349">
        <v>6</v>
      </c>
      <c r="D127" s="349" t="s">
        <v>586</v>
      </c>
      <c r="E127" s="351">
        <v>25000</v>
      </c>
      <c r="F127" s="310">
        <v>24000</v>
      </c>
      <c r="G127" s="310"/>
      <c r="H127" s="310">
        <f t="shared" si="11"/>
        <v>1000</v>
      </c>
      <c r="I127" s="307"/>
    </row>
    <row r="128" spans="1:9" ht="24.75" customHeight="1" x14ac:dyDescent="0.55000000000000004">
      <c r="A128" s="312"/>
      <c r="B128" s="150"/>
      <c r="C128" s="157" t="s">
        <v>559</v>
      </c>
      <c r="D128" s="349"/>
      <c r="E128" s="351"/>
      <c r="F128" s="310"/>
      <c r="G128" s="310"/>
      <c r="H128" s="310">
        <f t="shared" si="11"/>
        <v>0</v>
      </c>
      <c r="I128" s="307">
        <f t="shared" si="10"/>
        <v>0</v>
      </c>
    </row>
    <row r="129" spans="1:8" ht="24.75" customHeight="1" x14ac:dyDescent="0.55000000000000004">
      <c r="A129" s="312"/>
      <c r="B129" s="157"/>
      <c r="C129" s="157" t="s">
        <v>560</v>
      </c>
      <c r="D129" s="350"/>
      <c r="E129" s="217">
        <v>58000</v>
      </c>
      <c r="F129" s="310">
        <v>57500</v>
      </c>
      <c r="G129" s="311"/>
      <c r="H129" s="310">
        <f t="shared" si="11"/>
        <v>500</v>
      </c>
    </row>
    <row r="130" spans="1:8" ht="24.75" customHeight="1" x14ac:dyDescent="0.55000000000000004">
      <c r="A130" s="312"/>
      <c r="B130" s="157"/>
      <c r="C130" s="157" t="s">
        <v>561</v>
      </c>
      <c r="D130" s="350"/>
      <c r="E130" s="217">
        <v>26000</v>
      </c>
      <c r="F130" s="310">
        <v>25000</v>
      </c>
      <c r="G130" s="311"/>
      <c r="H130" s="310">
        <f t="shared" si="11"/>
        <v>1000</v>
      </c>
    </row>
    <row r="131" spans="1:8" ht="24.75" customHeight="1" x14ac:dyDescent="0.55000000000000004">
      <c r="A131" s="312"/>
      <c r="B131" s="157"/>
      <c r="C131" s="157" t="s">
        <v>562</v>
      </c>
      <c r="D131" s="350"/>
      <c r="E131" s="217">
        <v>115000</v>
      </c>
      <c r="F131" s="310">
        <v>114500</v>
      </c>
      <c r="G131" s="311"/>
      <c r="H131" s="310">
        <f t="shared" si="11"/>
        <v>500</v>
      </c>
    </row>
    <row r="132" spans="1:8" ht="24.75" customHeight="1" x14ac:dyDescent="0.55000000000000004">
      <c r="A132" s="312"/>
      <c r="B132" s="157"/>
      <c r="C132" s="157" t="s">
        <v>563</v>
      </c>
      <c r="D132" s="350"/>
      <c r="E132" s="217">
        <v>191000</v>
      </c>
      <c r="F132" s="310">
        <v>188000</v>
      </c>
      <c r="G132" s="311"/>
      <c r="H132" s="310">
        <f t="shared" si="11"/>
        <v>3000</v>
      </c>
    </row>
    <row r="133" spans="1:8" ht="24.75" customHeight="1" x14ac:dyDescent="0.55000000000000004">
      <c r="A133" s="312"/>
      <c r="B133" s="157"/>
      <c r="C133" s="157" t="s">
        <v>564</v>
      </c>
      <c r="D133" s="350"/>
      <c r="E133" s="217">
        <v>198000</v>
      </c>
      <c r="F133" s="310">
        <v>197500</v>
      </c>
      <c r="G133" s="311"/>
      <c r="H133" s="310">
        <f t="shared" si="11"/>
        <v>500</v>
      </c>
    </row>
    <row r="134" spans="1:8" ht="24.75" customHeight="1" x14ac:dyDescent="0.55000000000000004">
      <c r="A134" s="312"/>
      <c r="B134" s="157"/>
      <c r="C134" s="157" t="s">
        <v>398</v>
      </c>
      <c r="D134" s="350"/>
      <c r="E134" s="217">
        <v>202000</v>
      </c>
      <c r="F134" s="310">
        <v>201500</v>
      </c>
      <c r="G134" s="311"/>
      <c r="H134" s="310">
        <f t="shared" si="11"/>
        <v>500</v>
      </c>
    </row>
    <row r="135" spans="1:8" ht="24.75" customHeight="1" x14ac:dyDescent="0.55000000000000004">
      <c r="A135" s="312"/>
      <c r="B135" s="157"/>
      <c r="C135" s="157" t="s">
        <v>565</v>
      </c>
      <c r="D135" s="350"/>
      <c r="E135" s="217">
        <v>96000</v>
      </c>
      <c r="F135" s="310">
        <v>95500</v>
      </c>
      <c r="G135" s="311"/>
      <c r="H135" s="310">
        <f t="shared" si="11"/>
        <v>500</v>
      </c>
    </row>
    <row r="136" spans="1:8" ht="24.75" customHeight="1" x14ac:dyDescent="0.55000000000000004">
      <c r="A136" s="312"/>
      <c r="B136" s="157"/>
      <c r="C136" s="157" t="s">
        <v>566</v>
      </c>
      <c r="D136" s="350"/>
      <c r="E136" s="217">
        <v>83000</v>
      </c>
      <c r="F136" s="310">
        <v>82500</v>
      </c>
      <c r="G136" s="311"/>
      <c r="H136" s="310">
        <f t="shared" si="11"/>
        <v>500</v>
      </c>
    </row>
    <row r="137" spans="1:8" ht="24.75" customHeight="1" x14ac:dyDescent="0.55000000000000004">
      <c r="A137" s="312"/>
      <c r="B137" s="157"/>
      <c r="C137" s="157" t="s">
        <v>567</v>
      </c>
      <c r="D137" s="350"/>
      <c r="E137" s="217">
        <v>149000</v>
      </c>
      <c r="F137" s="310">
        <v>148500</v>
      </c>
      <c r="G137" s="311"/>
      <c r="H137" s="310">
        <f t="shared" si="11"/>
        <v>500</v>
      </c>
    </row>
    <row r="138" spans="1:8" ht="24.75" customHeight="1" x14ac:dyDescent="0.55000000000000004">
      <c r="A138" s="312"/>
      <c r="B138" s="157"/>
      <c r="C138" s="157" t="s">
        <v>568</v>
      </c>
      <c r="D138" s="350"/>
      <c r="E138" s="217">
        <v>170000</v>
      </c>
      <c r="F138" s="310">
        <v>169000</v>
      </c>
      <c r="G138" s="311"/>
      <c r="H138" s="310">
        <f t="shared" si="11"/>
        <v>1000</v>
      </c>
    </row>
    <row r="139" spans="1:8" ht="24.75" customHeight="1" x14ac:dyDescent="0.55000000000000004">
      <c r="A139" s="312"/>
      <c r="B139" s="157"/>
      <c r="C139" s="157" t="s">
        <v>569</v>
      </c>
      <c r="D139" s="350"/>
      <c r="E139" s="217">
        <v>230000</v>
      </c>
      <c r="F139" s="310">
        <v>229500</v>
      </c>
      <c r="G139" s="311"/>
      <c r="H139" s="310">
        <f t="shared" si="11"/>
        <v>500</v>
      </c>
    </row>
    <row r="140" spans="1:8" ht="24.75" customHeight="1" x14ac:dyDescent="0.55000000000000004">
      <c r="A140" s="312"/>
      <c r="B140" s="157"/>
      <c r="C140" s="157" t="s">
        <v>570</v>
      </c>
      <c r="D140" s="350"/>
      <c r="E140" s="217">
        <v>355000</v>
      </c>
      <c r="F140" s="310">
        <v>354500</v>
      </c>
      <c r="G140" s="311"/>
      <c r="H140" s="310">
        <f t="shared" si="11"/>
        <v>500</v>
      </c>
    </row>
    <row r="141" spans="1:8" ht="24.75" customHeight="1" x14ac:dyDescent="0.55000000000000004">
      <c r="A141" s="312"/>
      <c r="B141" s="157"/>
      <c r="C141" s="157" t="s">
        <v>571</v>
      </c>
      <c r="D141" s="350"/>
      <c r="E141" s="217">
        <v>44000</v>
      </c>
      <c r="F141" s="310">
        <v>41500</v>
      </c>
      <c r="G141" s="311"/>
      <c r="H141" s="310">
        <f t="shared" si="11"/>
        <v>2500</v>
      </c>
    </row>
    <row r="142" spans="1:8" ht="24.75" customHeight="1" x14ac:dyDescent="0.55000000000000004">
      <c r="A142" s="312"/>
      <c r="B142" s="157"/>
      <c r="C142" s="157" t="s">
        <v>572</v>
      </c>
      <c r="D142" s="350"/>
      <c r="E142" s="217">
        <v>300000</v>
      </c>
      <c r="F142" s="310">
        <v>286000</v>
      </c>
      <c r="G142" s="311"/>
      <c r="H142" s="310">
        <f t="shared" si="11"/>
        <v>14000</v>
      </c>
    </row>
    <row r="143" spans="1:8" ht="24.75" customHeight="1" x14ac:dyDescent="0.55000000000000004">
      <c r="A143" s="312"/>
      <c r="B143" s="157"/>
      <c r="C143" s="157" t="s">
        <v>573</v>
      </c>
      <c r="D143" s="349"/>
      <c r="E143" s="217">
        <v>48000</v>
      </c>
      <c r="F143" s="310">
        <v>44000</v>
      </c>
      <c r="G143" s="311"/>
      <c r="H143" s="310">
        <f t="shared" si="11"/>
        <v>4000</v>
      </c>
    </row>
    <row r="144" spans="1:8" ht="24.75" customHeight="1" x14ac:dyDescent="0.55000000000000004">
      <c r="A144" s="312"/>
      <c r="B144" s="157"/>
      <c r="C144" s="157" t="s">
        <v>574</v>
      </c>
      <c r="D144" s="349"/>
      <c r="E144" s="217">
        <v>52000</v>
      </c>
      <c r="F144" s="310">
        <v>49000</v>
      </c>
      <c r="G144" s="311"/>
      <c r="H144" s="310">
        <f t="shared" si="11"/>
        <v>3000</v>
      </c>
    </row>
    <row r="145" spans="1:8" ht="24.75" customHeight="1" x14ac:dyDescent="0.55000000000000004">
      <c r="A145" s="312"/>
      <c r="B145" s="157"/>
      <c r="C145" s="157" t="s">
        <v>575</v>
      </c>
      <c r="D145" s="349"/>
      <c r="E145" s="217">
        <v>400000</v>
      </c>
      <c r="F145" s="310">
        <v>378000</v>
      </c>
      <c r="G145" s="311"/>
      <c r="H145" s="310">
        <f t="shared" si="11"/>
        <v>22000</v>
      </c>
    </row>
    <row r="146" spans="1:8" ht="24.75" customHeight="1" x14ac:dyDescent="0.55000000000000004">
      <c r="A146" s="312"/>
      <c r="B146" s="157"/>
      <c r="C146" s="157" t="s">
        <v>576</v>
      </c>
      <c r="D146" s="349"/>
      <c r="E146" s="217">
        <v>83000</v>
      </c>
      <c r="F146" s="310">
        <v>82500</v>
      </c>
      <c r="G146" s="311"/>
      <c r="H146" s="310">
        <f t="shared" si="11"/>
        <v>500</v>
      </c>
    </row>
    <row r="147" spans="1:8" ht="24.75" customHeight="1" x14ac:dyDescent="0.55000000000000004">
      <c r="A147" s="312"/>
      <c r="B147" s="157"/>
      <c r="C147" s="157" t="s">
        <v>577</v>
      </c>
      <c r="D147" s="349"/>
      <c r="E147" s="217">
        <v>45500</v>
      </c>
      <c r="F147" s="310">
        <v>45000</v>
      </c>
      <c r="G147" s="311"/>
      <c r="H147" s="310">
        <f t="shared" si="11"/>
        <v>500</v>
      </c>
    </row>
    <row r="148" spans="1:8" ht="24.75" customHeight="1" x14ac:dyDescent="0.55000000000000004">
      <c r="A148" s="312"/>
      <c r="B148" s="157"/>
      <c r="C148" s="157" t="s">
        <v>578</v>
      </c>
      <c r="D148" s="338"/>
      <c r="E148" s="217">
        <v>71500</v>
      </c>
      <c r="F148" s="310">
        <v>71000</v>
      </c>
      <c r="G148" s="311"/>
      <c r="H148" s="310">
        <f t="shared" si="11"/>
        <v>500</v>
      </c>
    </row>
    <row r="149" spans="1:8" ht="24.75" customHeight="1" x14ac:dyDescent="0.55000000000000004">
      <c r="A149" s="312"/>
      <c r="B149" s="157"/>
      <c r="C149" s="157" t="s">
        <v>579</v>
      </c>
      <c r="D149" s="338"/>
      <c r="E149" s="217">
        <v>206000</v>
      </c>
      <c r="F149" s="310">
        <v>205500</v>
      </c>
      <c r="G149" s="311"/>
      <c r="H149" s="310">
        <f t="shared" si="11"/>
        <v>500</v>
      </c>
    </row>
    <row r="150" spans="1:8" ht="24.75" customHeight="1" x14ac:dyDescent="0.55000000000000004">
      <c r="A150" s="312"/>
      <c r="B150" s="157"/>
      <c r="C150" s="157" t="s">
        <v>580</v>
      </c>
      <c r="D150" s="338"/>
      <c r="E150" s="217">
        <v>128000</v>
      </c>
      <c r="F150" s="310">
        <v>119000</v>
      </c>
      <c r="G150" s="311"/>
      <c r="H150" s="310">
        <f t="shared" si="11"/>
        <v>9000</v>
      </c>
    </row>
    <row r="151" spans="1:8" ht="24.75" customHeight="1" x14ac:dyDescent="0.55000000000000004">
      <c r="A151" s="312"/>
      <c r="B151" s="157"/>
      <c r="C151" s="157" t="s">
        <v>581</v>
      </c>
      <c r="D151" s="338"/>
      <c r="E151" s="217">
        <v>65000</v>
      </c>
      <c r="F151" s="310">
        <v>64500</v>
      </c>
      <c r="G151" s="311"/>
      <c r="H151" s="310">
        <f t="shared" si="11"/>
        <v>500</v>
      </c>
    </row>
    <row r="152" spans="1:8" ht="24.75" customHeight="1" x14ac:dyDescent="0.55000000000000004">
      <c r="A152" s="312"/>
      <c r="B152" s="157"/>
      <c r="C152" s="157" t="s">
        <v>582</v>
      </c>
      <c r="D152" s="338"/>
      <c r="E152" s="217">
        <v>153000</v>
      </c>
      <c r="F152" s="310">
        <v>151000</v>
      </c>
      <c r="G152" s="311"/>
      <c r="H152" s="310">
        <f t="shared" si="11"/>
        <v>2000</v>
      </c>
    </row>
    <row r="153" spans="1:8" ht="24.75" customHeight="1" x14ac:dyDescent="0.55000000000000004">
      <c r="A153" s="312"/>
      <c r="B153" s="157"/>
      <c r="C153" s="157" t="s">
        <v>583</v>
      </c>
      <c r="D153" s="338"/>
      <c r="E153" s="217">
        <v>87000</v>
      </c>
      <c r="F153" s="310">
        <v>86500</v>
      </c>
      <c r="G153" s="311"/>
      <c r="H153" s="310">
        <f t="shared" si="11"/>
        <v>500</v>
      </c>
    </row>
    <row r="154" spans="1:8" ht="24.75" customHeight="1" x14ac:dyDescent="0.55000000000000004">
      <c r="A154" s="312"/>
      <c r="B154" s="157"/>
      <c r="C154" s="157" t="s">
        <v>584</v>
      </c>
      <c r="D154" s="338"/>
      <c r="E154" s="217">
        <v>33000</v>
      </c>
      <c r="F154" s="310">
        <v>29500</v>
      </c>
      <c r="G154" s="311"/>
      <c r="H154" s="310">
        <f t="shared" si="11"/>
        <v>3500</v>
      </c>
    </row>
    <row r="155" spans="1:8" ht="24.75" customHeight="1" x14ac:dyDescent="0.55000000000000004">
      <c r="A155" s="312"/>
      <c r="B155" s="157"/>
      <c r="C155" s="157" t="s">
        <v>585</v>
      </c>
      <c r="D155" s="338"/>
      <c r="E155" s="217">
        <v>163000</v>
      </c>
      <c r="F155" s="310">
        <v>162000</v>
      </c>
      <c r="G155" s="311"/>
      <c r="H155" s="310">
        <f t="shared" si="11"/>
        <v>1000</v>
      </c>
    </row>
    <row r="156" spans="1:8" s="323" customFormat="1" ht="24.75" customHeight="1" x14ac:dyDescent="0.55000000000000004">
      <c r="A156" s="318"/>
      <c r="B156" s="319"/>
      <c r="C156" s="319"/>
      <c r="D156" s="328" t="s">
        <v>6</v>
      </c>
      <c r="E156" s="321">
        <f>SUM(E121:E155)</f>
        <v>4410000</v>
      </c>
      <c r="F156" s="321">
        <f>SUM(F121:F155)</f>
        <v>4317500</v>
      </c>
      <c r="G156" s="322"/>
      <c r="H156" s="321">
        <f>SUM(H121:H155)</f>
        <v>92500</v>
      </c>
    </row>
    <row r="157" spans="1:8" ht="24.75" customHeight="1" x14ac:dyDescent="0.55000000000000004">
      <c r="A157" s="334"/>
      <c r="B157" s="325" t="s">
        <v>18</v>
      </c>
      <c r="C157" s="325"/>
      <c r="D157" s="335"/>
      <c r="E157" s="353"/>
      <c r="F157" s="353"/>
      <c r="G157" s="354"/>
      <c r="H157" s="353"/>
    </row>
    <row r="158" spans="1:8" ht="24.75" customHeight="1" x14ac:dyDescent="0.55000000000000004">
      <c r="A158" s="314"/>
      <c r="B158" s="315"/>
      <c r="C158" s="315" t="s">
        <v>334</v>
      </c>
      <c r="D158" s="339"/>
      <c r="E158" s="310">
        <v>20000</v>
      </c>
      <c r="F158" s="310">
        <v>10000</v>
      </c>
      <c r="G158" s="311"/>
      <c r="H158" s="310">
        <f>SUM(E158-F158)</f>
        <v>10000</v>
      </c>
    </row>
    <row r="159" spans="1:8" ht="24.75" customHeight="1" x14ac:dyDescent="0.55000000000000004">
      <c r="A159" s="355"/>
      <c r="B159" s="356"/>
      <c r="C159" s="356"/>
      <c r="D159" s="328" t="s">
        <v>6</v>
      </c>
      <c r="E159" s="321">
        <f>SUM(E158:E158)</f>
        <v>20000</v>
      </c>
      <c r="F159" s="321">
        <f>SUM(F158:F158)</f>
        <v>10000</v>
      </c>
      <c r="G159" s="357"/>
      <c r="H159" s="321">
        <f>SUM(H158:H158)</f>
        <v>10000</v>
      </c>
    </row>
    <row r="160" spans="1:8" ht="24.75" customHeight="1" x14ac:dyDescent="0.55000000000000004">
      <c r="A160" s="329"/>
      <c r="B160" s="344" t="s">
        <v>8</v>
      </c>
      <c r="C160" s="168"/>
      <c r="D160" s="345"/>
      <c r="E160" s="304"/>
      <c r="F160" s="307"/>
      <c r="G160" s="308"/>
      <c r="H160" s="307"/>
    </row>
    <row r="161" spans="1:8" ht="24.75" customHeight="1" x14ac:dyDescent="0.55000000000000004">
      <c r="A161" s="312"/>
      <c r="B161" s="157" t="s">
        <v>546</v>
      </c>
      <c r="C161" s="349"/>
      <c r="D161" s="338"/>
      <c r="E161" s="310">
        <v>40000</v>
      </c>
      <c r="F161" s="310">
        <v>0</v>
      </c>
      <c r="G161" s="311"/>
      <c r="H161" s="310">
        <f>SUM(E161-F161)</f>
        <v>40000</v>
      </c>
    </row>
    <row r="162" spans="1:8" ht="24.75" customHeight="1" x14ac:dyDescent="0.55000000000000004">
      <c r="A162" s="312"/>
      <c r="B162" s="157" t="s">
        <v>399</v>
      </c>
      <c r="C162" s="349"/>
      <c r="D162" s="338"/>
      <c r="E162" s="310"/>
      <c r="F162" s="310"/>
      <c r="G162" s="311"/>
      <c r="H162" s="310">
        <f t="shared" ref="H162:H185" si="12">SUM(E162-F162)</f>
        <v>0</v>
      </c>
    </row>
    <row r="163" spans="1:8" ht="24.75" customHeight="1" x14ac:dyDescent="0.55000000000000004">
      <c r="A163" s="312"/>
      <c r="B163" s="157" t="s">
        <v>400</v>
      </c>
      <c r="C163" s="349"/>
      <c r="D163" s="338"/>
      <c r="E163" s="217">
        <v>492000</v>
      </c>
      <c r="F163" s="310">
        <v>488000</v>
      </c>
      <c r="G163" s="311"/>
      <c r="H163" s="310">
        <f t="shared" si="12"/>
        <v>4000</v>
      </c>
    </row>
    <row r="164" spans="1:8" ht="24.75" customHeight="1" x14ac:dyDescent="0.55000000000000004">
      <c r="A164" s="312"/>
      <c r="B164" s="157" t="s">
        <v>401</v>
      </c>
      <c r="C164" s="349"/>
      <c r="D164" s="338"/>
      <c r="E164" s="217">
        <v>384000</v>
      </c>
      <c r="F164" s="310">
        <v>372000</v>
      </c>
      <c r="G164" s="311"/>
      <c r="H164" s="310">
        <f t="shared" si="12"/>
        <v>12000</v>
      </c>
    </row>
    <row r="165" spans="1:8" ht="24.75" customHeight="1" x14ac:dyDescent="0.55000000000000004">
      <c r="A165" s="312"/>
      <c r="B165" s="157" t="s">
        <v>402</v>
      </c>
      <c r="C165" s="349"/>
      <c r="D165" s="338"/>
      <c r="E165" s="217">
        <v>488000</v>
      </c>
      <c r="F165" s="310">
        <v>488000</v>
      </c>
      <c r="G165" s="311"/>
      <c r="H165" s="310">
        <f t="shared" si="12"/>
        <v>0</v>
      </c>
    </row>
    <row r="166" spans="1:8" ht="24.75" customHeight="1" x14ac:dyDescent="0.55000000000000004">
      <c r="A166" s="312"/>
      <c r="B166" s="157" t="s">
        <v>403</v>
      </c>
      <c r="C166" s="349"/>
      <c r="D166" s="338"/>
      <c r="E166" s="217">
        <v>408000</v>
      </c>
      <c r="F166" s="310">
        <v>390000</v>
      </c>
      <c r="G166" s="317"/>
      <c r="H166" s="310">
        <f t="shared" si="12"/>
        <v>18000</v>
      </c>
    </row>
    <row r="167" spans="1:8" ht="24.75" customHeight="1" x14ac:dyDescent="0.55000000000000004">
      <c r="A167" s="312"/>
      <c r="B167" s="157" t="s">
        <v>404</v>
      </c>
      <c r="C167" s="349"/>
      <c r="D167" s="338"/>
      <c r="E167" s="217">
        <v>488000</v>
      </c>
      <c r="F167" s="310">
        <v>482000</v>
      </c>
      <c r="G167" s="311"/>
      <c r="H167" s="310">
        <f t="shared" si="12"/>
        <v>6000</v>
      </c>
    </row>
    <row r="168" spans="1:8" ht="24.75" customHeight="1" x14ac:dyDescent="0.55000000000000004">
      <c r="A168" s="312"/>
      <c r="B168" s="157" t="s">
        <v>552</v>
      </c>
      <c r="C168" s="349"/>
      <c r="D168" s="338"/>
      <c r="E168" s="310">
        <v>5000</v>
      </c>
      <c r="F168" s="310">
        <v>5000</v>
      </c>
      <c r="G168" s="311"/>
      <c r="H168" s="310">
        <f t="shared" si="12"/>
        <v>0</v>
      </c>
    </row>
    <row r="169" spans="1:8" ht="24.75" customHeight="1" x14ac:dyDescent="0.55000000000000004">
      <c r="A169" s="312"/>
      <c r="B169" s="157" t="s">
        <v>409</v>
      </c>
      <c r="C169" s="349"/>
      <c r="D169" s="338"/>
      <c r="E169" s="310"/>
      <c r="F169" s="310"/>
      <c r="G169" s="311"/>
      <c r="H169" s="310">
        <f t="shared" si="12"/>
        <v>0</v>
      </c>
    </row>
    <row r="170" spans="1:8" ht="24.75" customHeight="1" x14ac:dyDescent="0.55000000000000004">
      <c r="A170" s="312"/>
      <c r="B170" s="157" t="s">
        <v>553</v>
      </c>
      <c r="C170" s="150"/>
      <c r="D170" s="338"/>
      <c r="E170" s="310">
        <v>5000</v>
      </c>
      <c r="F170" s="310">
        <v>0</v>
      </c>
      <c r="G170" s="311"/>
      <c r="H170" s="310">
        <f t="shared" si="12"/>
        <v>5000</v>
      </c>
    </row>
    <row r="171" spans="1:8" ht="24.75" customHeight="1" x14ac:dyDescent="0.55000000000000004">
      <c r="A171" s="312"/>
      <c r="B171" s="157" t="s">
        <v>410</v>
      </c>
      <c r="C171" s="150"/>
      <c r="D171" s="338"/>
      <c r="E171" s="310"/>
      <c r="F171" s="310"/>
      <c r="G171" s="311"/>
      <c r="H171" s="310">
        <f t="shared" si="12"/>
        <v>0</v>
      </c>
    </row>
    <row r="172" spans="1:8" ht="24.75" customHeight="1" x14ac:dyDescent="0.55000000000000004">
      <c r="A172" s="312"/>
      <c r="B172" s="157" t="s">
        <v>554</v>
      </c>
      <c r="C172" s="349"/>
      <c r="D172" s="338"/>
      <c r="E172" s="310">
        <v>5000</v>
      </c>
      <c r="F172" s="310">
        <v>0</v>
      </c>
      <c r="G172" s="311"/>
      <c r="H172" s="310">
        <f t="shared" si="12"/>
        <v>5000</v>
      </c>
    </row>
    <row r="173" spans="1:8" ht="24.75" customHeight="1" x14ac:dyDescent="0.55000000000000004">
      <c r="A173" s="312"/>
      <c r="B173" s="157" t="s">
        <v>411</v>
      </c>
      <c r="C173" s="349"/>
      <c r="D173" s="338"/>
      <c r="E173" s="310"/>
      <c r="F173" s="310"/>
      <c r="G173" s="311"/>
      <c r="H173" s="310">
        <f t="shared" si="12"/>
        <v>0</v>
      </c>
    </row>
    <row r="174" spans="1:8" ht="24.75" customHeight="1" x14ac:dyDescent="0.55000000000000004">
      <c r="A174" s="312"/>
      <c r="B174" s="157" t="s">
        <v>555</v>
      </c>
      <c r="C174" s="349"/>
      <c r="D174" s="338"/>
      <c r="E174" s="310">
        <v>5000</v>
      </c>
      <c r="F174" s="310">
        <v>0</v>
      </c>
      <c r="G174" s="311"/>
      <c r="H174" s="310">
        <f t="shared" si="12"/>
        <v>5000</v>
      </c>
    </row>
    <row r="175" spans="1:8" ht="24.75" customHeight="1" x14ac:dyDescent="0.55000000000000004">
      <c r="A175" s="312"/>
      <c r="B175" s="157" t="s">
        <v>412</v>
      </c>
      <c r="C175" s="349"/>
      <c r="D175" s="338"/>
      <c r="E175" s="310"/>
      <c r="F175" s="310"/>
      <c r="G175" s="311"/>
      <c r="H175" s="310">
        <f t="shared" si="12"/>
        <v>0</v>
      </c>
    </row>
    <row r="176" spans="1:8" ht="24.75" customHeight="1" x14ac:dyDescent="0.55000000000000004">
      <c r="A176" s="312"/>
      <c r="B176" s="157" t="s">
        <v>405</v>
      </c>
      <c r="C176" s="349"/>
      <c r="D176" s="338"/>
      <c r="E176" s="310"/>
      <c r="F176" s="310"/>
      <c r="G176" s="352"/>
      <c r="H176" s="310">
        <f t="shared" si="12"/>
        <v>0</v>
      </c>
    </row>
    <row r="177" spans="1:8" ht="24.75" customHeight="1" x14ac:dyDescent="0.55000000000000004">
      <c r="A177" s="312"/>
      <c r="B177" s="157" t="s">
        <v>406</v>
      </c>
      <c r="C177" s="349"/>
      <c r="D177" s="338"/>
      <c r="E177" s="310">
        <v>25000</v>
      </c>
      <c r="F177" s="310">
        <v>25000</v>
      </c>
      <c r="G177" s="352"/>
      <c r="H177" s="310">
        <f t="shared" si="12"/>
        <v>0</v>
      </c>
    </row>
    <row r="178" spans="1:8" ht="24.75" customHeight="1" x14ac:dyDescent="0.55000000000000004">
      <c r="A178" s="312"/>
      <c r="B178" s="157" t="s">
        <v>407</v>
      </c>
      <c r="C178" s="349"/>
      <c r="D178" s="338"/>
      <c r="E178" s="310">
        <v>50000</v>
      </c>
      <c r="F178" s="310">
        <v>0</v>
      </c>
      <c r="G178" s="352"/>
      <c r="H178" s="310">
        <f t="shared" si="12"/>
        <v>50000</v>
      </c>
    </row>
    <row r="179" spans="1:8" ht="24.75" customHeight="1" x14ac:dyDescent="0.55000000000000004">
      <c r="A179" s="312"/>
      <c r="B179" s="157" t="s">
        <v>408</v>
      </c>
      <c r="C179" s="349"/>
      <c r="D179" s="338"/>
      <c r="E179" s="310"/>
      <c r="F179" s="310"/>
      <c r="G179" s="352"/>
      <c r="H179" s="310">
        <f t="shared" si="12"/>
        <v>0</v>
      </c>
    </row>
    <row r="180" spans="1:8" ht="24.75" customHeight="1" x14ac:dyDescent="0.55000000000000004">
      <c r="A180" s="312"/>
      <c r="B180" s="157" t="s">
        <v>335</v>
      </c>
      <c r="C180" s="349"/>
      <c r="D180" s="338"/>
      <c r="E180" s="310"/>
      <c r="F180" s="310"/>
      <c r="G180" s="352"/>
      <c r="H180" s="310">
        <f t="shared" si="12"/>
        <v>0</v>
      </c>
    </row>
    <row r="181" spans="1:8" ht="24.75" customHeight="1" x14ac:dyDescent="0.55000000000000004">
      <c r="A181" s="312"/>
      <c r="B181" s="157" t="s">
        <v>547</v>
      </c>
      <c r="C181" s="349"/>
      <c r="D181" s="338"/>
      <c r="E181" s="310">
        <v>220000</v>
      </c>
      <c r="F181" s="310">
        <v>220000</v>
      </c>
      <c r="G181" s="352"/>
      <c r="H181" s="310">
        <f t="shared" si="12"/>
        <v>0</v>
      </c>
    </row>
    <row r="182" spans="1:8" ht="24.75" customHeight="1" x14ac:dyDescent="0.55000000000000004">
      <c r="A182" s="312"/>
      <c r="B182" s="157" t="s">
        <v>548</v>
      </c>
      <c r="C182" s="349"/>
      <c r="D182" s="338"/>
      <c r="E182" s="310">
        <v>200000</v>
      </c>
      <c r="F182" s="310">
        <v>190227.18</v>
      </c>
      <c r="G182" s="352"/>
      <c r="H182" s="310">
        <f t="shared" si="12"/>
        <v>9772.820000000007</v>
      </c>
    </row>
    <row r="183" spans="1:8" ht="24.75" customHeight="1" x14ac:dyDescent="0.55000000000000004">
      <c r="A183" s="312"/>
      <c r="B183" s="157" t="s">
        <v>549</v>
      </c>
      <c r="C183" s="349"/>
      <c r="D183" s="338"/>
      <c r="E183" s="310">
        <v>183000</v>
      </c>
      <c r="F183" s="310">
        <v>180980.28</v>
      </c>
      <c r="G183" s="352"/>
      <c r="H183" s="310">
        <f t="shared" si="12"/>
        <v>2019.7200000000012</v>
      </c>
    </row>
    <row r="184" spans="1:8" ht="24.75" customHeight="1" x14ac:dyDescent="0.55000000000000004">
      <c r="A184" s="312"/>
      <c r="B184" s="157" t="s">
        <v>550</v>
      </c>
      <c r="C184" s="349"/>
      <c r="D184" s="338"/>
      <c r="E184" s="310">
        <v>72000</v>
      </c>
      <c r="F184" s="310">
        <v>71884.179999999993</v>
      </c>
      <c r="G184" s="352"/>
      <c r="H184" s="310">
        <f t="shared" si="12"/>
        <v>115.82000000000698</v>
      </c>
    </row>
    <row r="185" spans="1:8" ht="24.75" customHeight="1" x14ac:dyDescent="0.55000000000000004">
      <c r="A185" s="312"/>
      <c r="B185" s="157" t="s">
        <v>551</v>
      </c>
      <c r="C185" s="349"/>
      <c r="D185" s="338"/>
      <c r="E185" s="310">
        <v>127000</v>
      </c>
      <c r="F185" s="310">
        <v>124297.63</v>
      </c>
      <c r="G185" s="352"/>
      <c r="H185" s="310">
        <f t="shared" si="12"/>
        <v>2702.3699999999953</v>
      </c>
    </row>
    <row r="186" spans="1:8" ht="24.75" customHeight="1" x14ac:dyDescent="0.55000000000000004">
      <c r="A186" s="341"/>
      <c r="B186" s="358"/>
      <c r="C186" s="359"/>
      <c r="D186" s="343"/>
      <c r="E186" s="360"/>
      <c r="F186" s="347"/>
      <c r="G186" s="352"/>
      <c r="H186" s="347"/>
    </row>
    <row r="187" spans="1:8" ht="24.75" customHeight="1" x14ac:dyDescent="0.55000000000000004">
      <c r="A187" s="361"/>
      <c r="B187" s="362"/>
      <c r="C187" s="362"/>
      <c r="D187" s="363" t="s">
        <v>6</v>
      </c>
      <c r="E187" s="321">
        <f>SUM(E160:E186)</f>
        <v>3197000</v>
      </c>
      <c r="F187" s="321">
        <f>SUM(F161:F186)</f>
        <v>3037389.27</v>
      </c>
      <c r="G187" s="322"/>
      <c r="H187" s="321">
        <f>SUM(H161:H185)</f>
        <v>159610.73000000001</v>
      </c>
    </row>
    <row r="188" spans="1:8" ht="24.75" customHeight="1" x14ac:dyDescent="0.55000000000000004">
      <c r="A188" s="318"/>
      <c r="B188" s="319"/>
      <c r="C188" s="319"/>
      <c r="D188" s="328" t="s">
        <v>336</v>
      </c>
      <c r="E188" s="321">
        <f>SUM(E17+E24+E33+E39+E91+E107+E112+E119+E156+E159+E187)</f>
        <v>40500000</v>
      </c>
      <c r="F188" s="321">
        <f>SUM(F17+F24+F33+F39+F91+F107+F112+F119+F156+F159+F187)</f>
        <v>36062883.829999998</v>
      </c>
      <c r="G188" s="357"/>
      <c r="H188" s="321">
        <f>SUM(H17+H24+H33+H39+H91+H107+H112+H119+H156+H159+H187)</f>
        <v>4437116.1700000009</v>
      </c>
    </row>
    <row r="189" spans="1:8" ht="24.75" customHeight="1" x14ac:dyDescent="0.55000000000000004">
      <c r="A189" s="334" t="s">
        <v>217</v>
      </c>
      <c r="B189" s="325"/>
      <c r="C189" s="325"/>
      <c r="D189" s="335"/>
      <c r="E189" s="336"/>
      <c r="F189" s="336"/>
      <c r="G189" s="337"/>
      <c r="H189" s="336"/>
    </row>
    <row r="190" spans="1:8" ht="24.75" customHeight="1" x14ac:dyDescent="0.55000000000000004">
      <c r="A190" s="334" t="s">
        <v>337</v>
      </c>
      <c r="B190" s="218"/>
      <c r="C190" s="325"/>
      <c r="D190" s="335"/>
      <c r="E190" s="353"/>
      <c r="F190" s="307"/>
      <c r="G190" s="308"/>
      <c r="H190" s="307"/>
    </row>
    <row r="191" spans="1:8" ht="24.75" customHeight="1" x14ac:dyDescent="0.55000000000000004">
      <c r="A191" s="364"/>
      <c r="B191" s="150"/>
      <c r="C191" s="313"/>
      <c r="D191" s="365"/>
      <c r="E191" s="366"/>
      <c r="F191" s="310"/>
      <c r="G191" s="311"/>
      <c r="H191" s="310">
        <f>SUM(F191)</f>
        <v>0</v>
      </c>
    </row>
    <row r="192" spans="1:8" ht="24.75" customHeight="1" x14ac:dyDescent="0.55000000000000004">
      <c r="A192" s="355"/>
      <c r="B192" s="356"/>
      <c r="C192" s="319"/>
      <c r="D192" s="328" t="s">
        <v>394</v>
      </c>
      <c r="E192" s="367"/>
      <c r="F192" s="321">
        <f>SUM(F191:F191)</f>
        <v>0</v>
      </c>
      <c r="G192" s="322"/>
      <c r="H192" s="321">
        <f>SUM(H191:H191)</f>
        <v>0</v>
      </c>
    </row>
    <row r="193" spans="1:8" ht="24.75" customHeight="1" x14ac:dyDescent="0.55000000000000004">
      <c r="A193" s="361"/>
      <c r="B193" s="362"/>
      <c r="C193" s="362"/>
      <c r="D193" s="363" t="s">
        <v>413</v>
      </c>
      <c r="E193" s="321">
        <f>SUM(E188+E192)</f>
        <v>40500000</v>
      </c>
      <c r="F193" s="321">
        <f>SUM(F188+F192)</f>
        <v>36062883.829999998</v>
      </c>
      <c r="G193" s="322"/>
      <c r="H193" s="321">
        <f>SUM(H17+H24+H33+H39+H91+H107+H112+H119+H156+H159+H187+H192)</f>
        <v>4437116.1700000009</v>
      </c>
    </row>
    <row r="195" spans="1:8" ht="24.75" customHeight="1" x14ac:dyDescent="0.55000000000000004">
      <c r="E195" s="556" t="s">
        <v>190</v>
      </c>
      <c r="F195" s="556"/>
    </row>
    <row r="196" spans="1:8" ht="24.75" customHeight="1" x14ac:dyDescent="0.55000000000000004">
      <c r="E196" s="614" t="s">
        <v>458</v>
      </c>
      <c r="F196" s="614"/>
    </row>
    <row r="197" spans="1:8" ht="24.75" customHeight="1" x14ac:dyDescent="0.55000000000000004">
      <c r="E197" s="615" t="s">
        <v>150</v>
      </c>
      <c r="F197" s="615"/>
    </row>
  </sheetData>
  <mergeCells count="9">
    <mergeCell ref="E196:F196"/>
    <mergeCell ref="E197:F197"/>
    <mergeCell ref="B43:D43"/>
    <mergeCell ref="A1:H1"/>
    <mergeCell ref="A2:H2"/>
    <mergeCell ref="A3:H3"/>
    <mergeCell ref="E4:E5"/>
    <mergeCell ref="F4:F5"/>
    <mergeCell ref="A4:D5"/>
  </mergeCells>
  <printOptions horizontalCentered="1"/>
  <pageMargins left="0.9055118110236221" right="0.11811023622047245" top="0.6692913385826772" bottom="0.39370078740157483" header="0.19685039370078741" footer="0.39370078740157483"/>
  <pageSetup paperSize="9" scale="88" orientation="portrait" r:id="rId1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5"/>
  <sheetViews>
    <sheetView view="pageBreakPreview" zoomScaleNormal="100" zoomScaleSheetLayoutView="100" workbookViewId="0">
      <selection activeCell="F32" sqref="F32"/>
    </sheetView>
  </sheetViews>
  <sheetFormatPr defaultRowHeight="24.75" x14ac:dyDescent="0.6"/>
  <cols>
    <col min="1" max="1" width="6.5" style="32" customWidth="1"/>
    <col min="2" max="2" width="6.75" style="32" customWidth="1"/>
    <col min="3" max="3" width="18.125" style="32" customWidth="1"/>
    <col min="4" max="4" width="11.875" style="32" customWidth="1"/>
    <col min="5" max="5" width="9" style="32" customWidth="1"/>
    <col min="6" max="6" width="4" style="32" customWidth="1"/>
    <col min="7" max="7" width="15.125" style="32" bestFit="1" customWidth="1"/>
    <col min="8" max="8" width="2.625" style="81" customWidth="1"/>
    <col min="9" max="9" width="13.75" style="32" bestFit="1" customWidth="1"/>
    <col min="10" max="10" width="6" style="32" customWidth="1"/>
    <col min="11" max="16384" width="9" style="32"/>
  </cols>
  <sheetData>
    <row r="1" spans="1:9" x14ac:dyDescent="0.6">
      <c r="A1" s="641" t="s">
        <v>0</v>
      </c>
      <c r="B1" s="641"/>
      <c r="C1" s="641"/>
      <c r="D1" s="641"/>
      <c r="E1" s="641"/>
      <c r="F1" s="641"/>
      <c r="G1" s="641"/>
      <c r="H1" s="641"/>
      <c r="I1" s="641"/>
    </row>
    <row r="2" spans="1:9" x14ac:dyDescent="0.6">
      <c r="A2" s="641" t="s">
        <v>74</v>
      </c>
      <c r="B2" s="641"/>
      <c r="C2" s="641"/>
      <c r="D2" s="641"/>
      <c r="E2" s="641"/>
      <c r="F2" s="641"/>
      <c r="G2" s="641"/>
      <c r="H2" s="641"/>
      <c r="I2" s="641"/>
    </row>
    <row r="3" spans="1:9" x14ac:dyDescent="0.6">
      <c r="A3" s="641" t="s">
        <v>493</v>
      </c>
      <c r="B3" s="641"/>
      <c r="C3" s="641"/>
      <c r="D3" s="641"/>
      <c r="E3" s="641"/>
      <c r="F3" s="641"/>
      <c r="G3" s="641"/>
      <c r="H3" s="641"/>
      <c r="I3" s="641"/>
    </row>
    <row r="4" spans="1:9" ht="11.25" customHeight="1" x14ac:dyDescent="0.6"/>
    <row r="5" spans="1:9" x14ac:dyDescent="0.6">
      <c r="E5" s="191" t="s">
        <v>75</v>
      </c>
      <c r="G5" s="390" t="s">
        <v>758</v>
      </c>
      <c r="H5" s="391"/>
      <c r="I5" s="390" t="s">
        <v>759</v>
      </c>
    </row>
    <row r="6" spans="1:9" s="42" customFormat="1" ht="25.5" thickBot="1" x14ac:dyDescent="0.65">
      <c r="A6" s="42" t="s">
        <v>76</v>
      </c>
      <c r="E6" s="191">
        <v>2</v>
      </c>
      <c r="G6" s="44">
        <v>50219575</v>
      </c>
      <c r="H6" s="376"/>
      <c r="I6" s="394">
        <v>49681575</v>
      </c>
    </row>
    <row r="7" spans="1:9" ht="25.5" thickTop="1" x14ac:dyDescent="0.6">
      <c r="A7" s="42" t="s">
        <v>77</v>
      </c>
      <c r="E7" s="190"/>
      <c r="G7" s="38"/>
      <c r="H7" s="43"/>
      <c r="I7" s="395"/>
    </row>
    <row r="8" spans="1:9" s="42" customFormat="1" x14ac:dyDescent="0.6">
      <c r="B8" s="42" t="s">
        <v>78</v>
      </c>
      <c r="E8" s="191"/>
      <c r="G8" s="155"/>
      <c r="H8" s="376"/>
      <c r="I8" s="396"/>
    </row>
    <row r="9" spans="1:9" x14ac:dyDescent="0.6">
      <c r="C9" s="32" t="s">
        <v>79</v>
      </c>
      <c r="E9" s="190">
        <v>3</v>
      </c>
      <c r="G9" s="38">
        <v>29810188.219999999</v>
      </c>
      <c r="H9" s="43"/>
      <c r="I9" s="395">
        <v>30089336.789999999</v>
      </c>
    </row>
    <row r="10" spans="1:9" x14ac:dyDescent="0.6">
      <c r="C10" s="32" t="s">
        <v>80</v>
      </c>
      <c r="E10" s="190">
        <v>4</v>
      </c>
      <c r="G10" s="38">
        <v>65630</v>
      </c>
      <c r="H10" s="43"/>
      <c r="I10" s="395">
        <v>96380</v>
      </c>
    </row>
    <row r="11" spans="1:9" x14ac:dyDescent="0.6">
      <c r="C11" s="32" t="s">
        <v>81</v>
      </c>
      <c r="E11" s="190">
        <v>5</v>
      </c>
      <c r="G11" s="38">
        <v>776000</v>
      </c>
      <c r="H11" s="43"/>
      <c r="I11" s="395">
        <v>958000</v>
      </c>
    </row>
    <row r="12" spans="1:9" s="42" customFormat="1" ht="25.5" thickBot="1" x14ac:dyDescent="0.65">
      <c r="C12" s="42" t="s">
        <v>83</v>
      </c>
      <c r="E12" s="191"/>
      <c r="G12" s="164">
        <f>SUM(G9:G11)</f>
        <v>30651818.219999999</v>
      </c>
      <c r="H12" s="376"/>
      <c r="I12" s="397">
        <f ca="1">SUM(I9:I14)</f>
        <v>31143716.789999999</v>
      </c>
    </row>
    <row r="13" spans="1:9" ht="26.25" thickTop="1" thickBot="1" x14ac:dyDescent="0.65">
      <c r="A13" s="42" t="s">
        <v>84</v>
      </c>
      <c r="B13" s="42"/>
      <c r="C13" s="42"/>
      <c r="D13" s="42"/>
      <c r="E13" s="42"/>
      <c r="F13" s="42"/>
      <c r="G13" s="44">
        <f>G12</f>
        <v>30651818.219999999</v>
      </c>
      <c r="H13" s="376"/>
      <c r="I13" s="394">
        <f ca="1">I12</f>
        <v>31143716.789999999</v>
      </c>
    </row>
    <row r="14" spans="1:9" ht="25.5" thickTop="1" x14ac:dyDescent="0.6">
      <c r="E14" s="190"/>
      <c r="G14" s="38"/>
      <c r="H14" s="43"/>
      <c r="I14" s="395"/>
    </row>
    <row r="15" spans="1:9" s="42" customFormat="1" ht="25.5" thickBot="1" x14ac:dyDescent="0.65">
      <c r="A15" s="42" t="s">
        <v>428</v>
      </c>
      <c r="E15" s="191">
        <v>2</v>
      </c>
      <c r="G15" s="44">
        <v>50219575</v>
      </c>
      <c r="H15" s="376"/>
      <c r="I15" s="394">
        <v>49681575</v>
      </c>
    </row>
    <row r="16" spans="1:9" ht="25.5" thickTop="1" x14ac:dyDescent="0.6">
      <c r="A16" s="42" t="s">
        <v>111</v>
      </c>
      <c r="G16" s="38"/>
      <c r="H16" s="43"/>
      <c r="I16" s="395"/>
    </row>
    <row r="17" spans="1:12" x14ac:dyDescent="0.6">
      <c r="B17" s="42" t="s">
        <v>112</v>
      </c>
      <c r="G17" s="38"/>
      <c r="H17" s="43"/>
      <c r="I17" s="395"/>
    </row>
    <row r="18" spans="1:12" x14ac:dyDescent="0.6">
      <c r="C18" s="32" t="s">
        <v>113</v>
      </c>
      <c r="E18" s="190">
        <v>6</v>
      </c>
      <c r="G18" s="38">
        <v>2143289.96</v>
      </c>
      <c r="H18" s="43"/>
      <c r="I18" s="395">
        <v>1549536.2</v>
      </c>
    </row>
    <row r="19" spans="1:12" x14ac:dyDescent="0.6">
      <c r="C19" s="32" t="s">
        <v>101</v>
      </c>
      <c r="E19" s="190">
        <v>7</v>
      </c>
      <c r="G19" s="38">
        <v>1836481.5</v>
      </c>
      <c r="H19" s="43"/>
      <c r="I19" s="395">
        <v>1610949.37</v>
      </c>
    </row>
    <row r="20" spans="1:12" ht="25.5" thickBot="1" x14ac:dyDescent="0.65">
      <c r="C20" s="42" t="s">
        <v>114</v>
      </c>
      <c r="G20" s="164">
        <f>SUM(G18:G19)</f>
        <v>3979771.46</v>
      </c>
      <c r="H20" s="376"/>
      <c r="I20" s="397">
        <f ca="1">SUM(I18:I20)</f>
        <v>3160485.5700000003</v>
      </c>
    </row>
    <row r="21" spans="1:12" ht="25.5" thickTop="1" x14ac:dyDescent="0.6">
      <c r="A21" s="42" t="s">
        <v>93</v>
      </c>
      <c r="G21" s="38"/>
      <c r="H21" s="43"/>
      <c r="I21" s="398"/>
    </row>
    <row r="22" spans="1:12" x14ac:dyDescent="0.6">
      <c r="B22" s="207" t="s">
        <v>93</v>
      </c>
      <c r="E22" s="190">
        <v>8</v>
      </c>
      <c r="G22" s="38">
        <v>14243579.49</v>
      </c>
      <c r="H22" s="43"/>
      <c r="I22" s="395">
        <v>16545893.84</v>
      </c>
    </row>
    <row r="23" spans="1:12" x14ac:dyDescent="0.6">
      <c r="B23" s="32" t="s">
        <v>94</v>
      </c>
      <c r="E23" s="190"/>
      <c r="G23" s="70">
        <v>12428467.27</v>
      </c>
      <c r="H23" s="43"/>
      <c r="I23" s="399">
        <v>11437337.380000001</v>
      </c>
    </row>
    <row r="24" spans="1:12" x14ac:dyDescent="0.6">
      <c r="B24" s="42" t="s">
        <v>115</v>
      </c>
      <c r="E24" s="190"/>
      <c r="G24" s="208">
        <f>G22+G23</f>
        <v>26672046.759999998</v>
      </c>
      <c r="H24" s="376"/>
      <c r="I24" s="400">
        <f>I22+I23</f>
        <v>27983231.219999999</v>
      </c>
      <c r="J24" s="32" t="s">
        <v>9</v>
      </c>
    </row>
    <row r="25" spans="1:12" ht="25.5" thickBot="1" x14ac:dyDescent="0.65">
      <c r="A25" s="42" t="s">
        <v>116</v>
      </c>
      <c r="B25" s="42"/>
      <c r="C25" s="42"/>
      <c r="D25" s="42"/>
      <c r="E25" s="42"/>
      <c r="G25" s="44">
        <f>G20+G24</f>
        <v>30651818.219999999</v>
      </c>
      <c r="H25" s="376"/>
      <c r="I25" s="394">
        <f ca="1">I20+I24</f>
        <v>31143716.789999999</v>
      </c>
    </row>
    <row r="26" spans="1:12" ht="25.5" thickTop="1" x14ac:dyDescent="0.6">
      <c r="G26" s="43"/>
      <c r="H26" s="43"/>
      <c r="I26" s="401"/>
      <c r="K26" s="209"/>
      <c r="L26" s="209"/>
    </row>
    <row r="27" spans="1:12" s="42" customFormat="1" x14ac:dyDescent="0.6">
      <c r="A27" s="42" t="s">
        <v>443</v>
      </c>
      <c r="G27" s="155"/>
      <c r="H27" s="376"/>
      <c r="I27" s="155"/>
      <c r="K27" s="210"/>
      <c r="L27" s="210"/>
    </row>
    <row r="28" spans="1:12" ht="12" customHeight="1" x14ac:dyDescent="0.6">
      <c r="B28" s="211"/>
      <c r="C28" s="212"/>
      <c r="D28" s="120"/>
      <c r="E28" s="120"/>
      <c r="L28" s="154"/>
    </row>
    <row r="29" spans="1:12" s="2" customFormat="1" x14ac:dyDescent="0.6">
      <c r="A29" s="423" t="s">
        <v>841</v>
      </c>
      <c r="B29" s="423"/>
      <c r="C29" s="424"/>
      <c r="D29" s="426" t="s">
        <v>842</v>
      </c>
      <c r="E29" s="426"/>
      <c r="F29" s="426"/>
      <c r="G29" s="615" t="s">
        <v>843</v>
      </c>
      <c r="H29" s="615"/>
      <c r="I29" s="615"/>
    </row>
    <row r="30" spans="1:12" s="2" customFormat="1" x14ac:dyDescent="0.6">
      <c r="A30" s="425" t="s">
        <v>766</v>
      </c>
      <c r="B30" s="423"/>
      <c r="C30" s="424"/>
      <c r="D30" s="427" t="s">
        <v>769</v>
      </c>
      <c r="E30" s="427"/>
      <c r="F30" s="427"/>
      <c r="G30" s="615" t="s">
        <v>768</v>
      </c>
      <c r="H30" s="615"/>
      <c r="I30" s="615"/>
    </row>
    <row r="31" spans="1:12" s="2" customFormat="1" x14ac:dyDescent="0.6">
      <c r="A31" s="425" t="s">
        <v>770</v>
      </c>
      <c r="B31" s="423"/>
      <c r="C31" s="424"/>
      <c r="D31" s="642" t="s">
        <v>767</v>
      </c>
      <c r="E31" s="642"/>
      <c r="F31" s="642"/>
      <c r="G31" s="615" t="s">
        <v>152</v>
      </c>
      <c r="H31" s="615"/>
      <c r="I31" s="615"/>
    </row>
    <row r="32" spans="1:12" x14ac:dyDescent="0.6">
      <c r="A32" s="154"/>
      <c r="B32" s="154"/>
      <c r="C32" s="154"/>
      <c r="D32" s="154"/>
      <c r="F32" s="154"/>
      <c r="G32" s="154"/>
      <c r="H32" s="172"/>
      <c r="I32" s="154"/>
    </row>
    <row r="33" spans="1:9" x14ac:dyDescent="0.6">
      <c r="A33" s="639"/>
      <c r="B33" s="639"/>
      <c r="C33" s="639"/>
      <c r="D33" s="49"/>
    </row>
    <row r="34" spans="1:9" x14ac:dyDescent="0.6">
      <c r="A34" s="640"/>
      <c r="B34" s="640"/>
      <c r="C34" s="640"/>
      <c r="D34" s="154"/>
    </row>
    <row r="35" spans="1:9" x14ac:dyDescent="0.6">
      <c r="B35" s="154"/>
      <c r="C35" s="154"/>
      <c r="D35" s="154"/>
      <c r="E35" s="154"/>
      <c r="F35" s="154"/>
      <c r="G35" s="154"/>
      <c r="H35" s="172"/>
      <c r="I35" s="154"/>
    </row>
  </sheetData>
  <mergeCells count="9">
    <mergeCell ref="A33:C33"/>
    <mergeCell ref="A34:C34"/>
    <mergeCell ref="A1:I1"/>
    <mergeCell ref="A2:I2"/>
    <mergeCell ref="A3:I3"/>
    <mergeCell ref="G29:I29"/>
    <mergeCell ref="G30:I30"/>
    <mergeCell ref="G31:I31"/>
    <mergeCell ref="D31:F31"/>
  </mergeCells>
  <printOptions horizontalCentered="1"/>
  <pageMargins left="0.9055118110236221" right="0.11811023622047245" top="0.55118110236220474" bottom="0.55118110236220474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0"/>
  <sheetViews>
    <sheetView view="pageBreakPreview" topLeftCell="A22" zoomScaleNormal="100" zoomScaleSheetLayoutView="100" workbookViewId="0">
      <selection activeCell="F32" sqref="F32"/>
    </sheetView>
  </sheetViews>
  <sheetFormatPr defaultRowHeight="23.25" x14ac:dyDescent="0.55000000000000004"/>
  <cols>
    <col min="1" max="1" width="21.75" style="167" customWidth="1"/>
    <col min="2" max="2" width="14" style="167" customWidth="1"/>
    <col min="3" max="3" width="14.375" style="167" customWidth="1"/>
    <col min="4" max="4" width="20.75" style="167" customWidth="1"/>
    <col min="5" max="5" width="14" style="167" customWidth="1"/>
    <col min="6" max="6" width="14.25" style="167" customWidth="1"/>
    <col min="7" max="16384" width="9" style="167"/>
  </cols>
  <sheetData>
    <row r="1" spans="1:6" x14ac:dyDescent="0.55000000000000004">
      <c r="A1" s="651" t="s">
        <v>0</v>
      </c>
      <c r="B1" s="651"/>
      <c r="C1" s="651"/>
      <c r="D1" s="651"/>
      <c r="E1" s="651"/>
      <c r="F1" s="651"/>
    </row>
    <row r="2" spans="1:6" x14ac:dyDescent="0.55000000000000004">
      <c r="A2" s="651" t="s">
        <v>85</v>
      </c>
      <c r="B2" s="651"/>
      <c r="C2" s="651"/>
      <c r="D2" s="651"/>
      <c r="E2" s="651"/>
      <c r="F2" s="651"/>
    </row>
    <row r="3" spans="1:6" x14ac:dyDescent="0.55000000000000004">
      <c r="A3" s="651" t="s">
        <v>496</v>
      </c>
      <c r="B3" s="651"/>
      <c r="C3" s="651"/>
      <c r="D3" s="651"/>
      <c r="E3" s="651"/>
      <c r="F3" s="651"/>
    </row>
    <row r="4" spans="1:6" x14ac:dyDescent="0.55000000000000004">
      <c r="A4" s="166" t="s">
        <v>91</v>
      </c>
    </row>
    <row r="5" spans="1:6" ht="24" customHeight="1" x14ac:dyDescent="0.55000000000000004">
      <c r="A5" s="644" t="s">
        <v>86</v>
      </c>
      <c r="B5" s="645" t="s">
        <v>87</v>
      </c>
      <c r="C5" s="646"/>
      <c r="D5" s="643" t="s">
        <v>88</v>
      </c>
      <c r="E5" s="643"/>
      <c r="F5" s="643"/>
    </row>
    <row r="6" spans="1:6" x14ac:dyDescent="0.55000000000000004">
      <c r="A6" s="644"/>
      <c r="B6" s="647"/>
      <c r="C6" s="648"/>
      <c r="D6" s="378" t="s">
        <v>89</v>
      </c>
      <c r="E6" s="649" t="s">
        <v>90</v>
      </c>
      <c r="F6" s="650"/>
    </row>
    <row r="7" spans="1:6" x14ac:dyDescent="0.55000000000000004">
      <c r="A7" s="379"/>
      <c r="B7" s="600">
        <v>2561</v>
      </c>
      <c r="C7" s="600">
        <v>2560</v>
      </c>
      <c r="D7" s="379"/>
      <c r="E7" s="378">
        <v>2561</v>
      </c>
      <c r="F7" s="600">
        <v>2560</v>
      </c>
    </row>
    <row r="8" spans="1:6" x14ac:dyDescent="0.55000000000000004">
      <c r="A8" s="384" t="s">
        <v>92</v>
      </c>
      <c r="B8" s="380"/>
      <c r="C8" s="380"/>
      <c r="D8" s="381"/>
      <c r="E8" s="380"/>
      <c r="F8" s="380"/>
    </row>
    <row r="9" spans="1:6" x14ac:dyDescent="0.55000000000000004">
      <c r="A9" s="381" t="s">
        <v>118</v>
      </c>
      <c r="B9" s="382">
        <v>350000</v>
      </c>
      <c r="C9" s="382">
        <v>350000</v>
      </c>
      <c r="D9" s="383" t="s">
        <v>444</v>
      </c>
      <c r="E9" s="382">
        <v>28192835</v>
      </c>
      <c r="F9" s="382">
        <v>27654835</v>
      </c>
    </row>
    <row r="10" spans="1:6" x14ac:dyDescent="0.55000000000000004">
      <c r="A10" s="381" t="s">
        <v>119</v>
      </c>
      <c r="B10" s="382">
        <v>27598436</v>
      </c>
      <c r="C10" s="382">
        <v>27598436</v>
      </c>
      <c r="D10" s="383" t="s">
        <v>445</v>
      </c>
      <c r="E10" s="382">
        <v>8326740</v>
      </c>
      <c r="F10" s="382">
        <v>8326740</v>
      </c>
    </row>
    <row r="11" spans="1:6" x14ac:dyDescent="0.55000000000000004">
      <c r="A11" s="381" t="s">
        <v>120</v>
      </c>
      <c r="B11" s="382">
        <v>7350251</v>
      </c>
      <c r="C11" s="382">
        <v>7350251</v>
      </c>
      <c r="D11" s="383" t="s">
        <v>446</v>
      </c>
      <c r="E11" s="382">
        <v>13700000</v>
      </c>
      <c r="F11" s="382">
        <v>13700000</v>
      </c>
    </row>
    <row r="12" spans="1:6" x14ac:dyDescent="0.55000000000000004">
      <c r="A12" s="381" t="s">
        <v>429</v>
      </c>
      <c r="B12" s="382">
        <v>148600</v>
      </c>
      <c r="C12" s="382">
        <v>148600</v>
      </c>
      <c r="D12" s="383" t="s">
        <v>9</v>
      </c>
      <c r="E12" s="381"/>
      <c r="F12" s="381"/>
    </row>
    <row r="13" spans="1:6" x14ac:dyDescent="0.55000000000000004">
      <c r="A13" s="381" t="s">
        <v>430</v>
      </c>
      <c r="B13" s="382">
        <v>486000</v>
      </c>
      <c r="C13" s="382">
        <v>486000</v>
      </c>
      <c r="D13" s="383"/>
      <c r="E13" s="381"/>
      <c r="F13" s="381"/>
    </row>
    <row r="14" spans="1:6" x14ac:dyDescent="0.55000000000000004">
      <c r="A14" s="384" t="s">
        <v>121</v>
      </c>
      <c r="B14" s="382"/>
      <c r="C14" s="382"/>
      <c r="D14" s="381"/>
      <c r="E14" s="381"/>
      <c r="F14" s="381"/>
    </row>
    <row r="15" spans="1:6" x14ac:dyDescent="0.55000000000000004">
      <c r="A15" s="381" t="s">
        <v>122</v>
      </c>
      <c r="B15" s="382">
        <v>6920000</v>
      </c>
      <c r="C15" s="382">
        <v>6882000</v>
      </c>
      <c r="D15" s="381"/>
      <c r="E15" s="381"/>
      <c r="F15" s="381"/>
    </row>
    <row r="16" spans="1:6" x14ac:dyDescent="0.55000000000000004">
      <c r="A16" s="381" t="s">
        <v>123</v>
      </c>
      <c r="B16" s="382"/>
      <c r="C16" s="382"/>
      <c r="D16" s="381"/>
      <c r="E16" s="381"/>
      <c r="F16" s="381"/>
    </row>
    <row r="17" spans="1:11" x14ac:dyDescent="0.55000000000000004">
      <c r="A17" s="381" t="s">
        <v>124</v>
      </c>
      <c r="B17" s="382">
        <v>315500</v>
      </c>
      <c r="C17" s="382">
        <v>303000</v>
      </c>
      <c r="D17" s="381"/>
      <c r="E17" s="381"/>
      <c r="F17" s="381"/>
    </row>
    <row r="18" spans="1:11" x14ac:dyDescent="0.55000000000000004">
      <c r="A18" s="381" t="s">
        <v>125</v>
      </c>
      <c r="B18" s="382">
        <v>3702868</v>
      </c>
      <c r="C18" s="382">
        <v>3510268</v>
      </c>
      <c r="D18" s="381"/>
      <c r="E18" s="381"/>
      <c r="F18" s="381"/>
    </row>
    <row r="19" spans="1:11" x14ac:dyDescent="0.55000000000000004">
      <c r="A19" s="381" t="s">
        <v>126</v>
      </c>
      <c r="B19" s="382">
        <v>124470</v>
      </c>
      <c r="C19" s="382">
        <v>119570</v>
      </c>
      <c r="D19" s="381"/>
      <c r="E19" s="381"/>
      <c r="F19" s="381"/>
    </row>
    <row r="20" spans="1:11" x14ac:dyDescent="0.55000000000000004">
      <c r="A20" s="381" t="s">
        <v>127</v>
      </c>
      <c r="B20" s="382">
        <v>553400</v>
      </c>
      <c r="C20" s="382">
        <v>553400</v>
      </c>
      <c r="D20" s="381"/>
      <c r="E20" s="381"/>
      <c r="F20" s="381"/>
    </row>
    <row r="21" spans="1:11" x14ac:dyDescent="0.55000000000000004">
      <c r="A21" s="381" t="s">
        <v>128</v>
      </c>
      <c r="B21" s="382">
        <v>180400</v>
      </c>
      <c r="C21" s="382">
        <v>180400</v>
      </c>
      <c r="D21" s="381"/>
      <c r="E21" s="381"/>
      <c r="F21" s="381"/>
    </row>
    <row r="22" spans="1:11" x14ac:dyDescent="0.55000000000000004">
      <c r="A22" s="381" t="s">
        <v>129</v>
      </c>
      <c r="B22" s="382">
        <v>848000</v>
      </c>
      <c r="C22" s="382">
        <v>848000</v>
      </c>
      <c r="D22" s="381"/>
      <c r="E22" s="381"/>
      <c r="F22" s="381"/>
    </row>
    <row r="23" spans="1:11" x14ac:dyDescent="0.55000000000000004">
      <c r="A23" s="381" t="s">
        <v>495</v>
      </c>
      <c r="B23" s="382">
        <v>290000</v>
      </c>
      <c r="C23" s="382">
        <v>0</v>
      </c>
      <c r="D23" s="381"/>
      <c r="E23" s="381"/>
      <c r="F23" s="381"/>
    </row>
    <row r="24" spans="1:11" x14ac:dyDescent="0.55000000000000004">
      <c r="A24" s="381" t="s">
        <v>494</v>
      </c>
      <c r="B24" s="382">
        <v>1351650</v>
      </c>
      <c r="C24" s="382">
        <v>1351650</v>
      </c>
      <c r="D24" s="381"/>
      <c r="E24" s="381"/>
      <c r="F24" s="381"/>
    </row>
    <row r="25" spans="1:11" x14ac:dyDescent="0.55000000000000004">
      <c r="A25" s="385" t="s">
        <v>6</v>
      </c>
      <c r="B25" s="386">
        <f>SUM(B9:B24)</f>
        <v>50219575</v>
      </c>
      <c r="C25" s="386">
        <f>SUM(C9:C24)</f>
        <v>49681575</v>
      </c>
      <c r="D25" s="387"/>
      <c r="E25" s="386">
        <f>SUM(E9:E23)</f>
        <v>50219575</v>
      </c>
      <c r="F25" s="386">
        <f>SUM(F9:F23)</f>
        <v>49681575</v>
      </c>
    </row>
    <row r="26" spans="1:11" x14ac:dyDescent="0.55000000000000004">
      <c r="A26" s="187" t="s">
        <v>431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 x14ac:dyDescent="0.55000000000000004">
      <c r="A27" s="188" t="s">
        <v>755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</row>
    <row r="28" spans="1:11" x14ac:dyDescent="0.55000000000000004">
      <c r="A28" s="188" t="s">
        <v>756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x14ac:dyDescent="0.55000000000000004">
      <c r="A29" s="167" t="s">
        <v>757</v>
      </c>
    </row>
    <row r="30" spans="1:11" x14ac:dyDescent="0.55000000000000004">
      <c r="A30" s="167" t="s">
        <v>447</v>
      </c>
    </row>
  </sheetData>
  <mergeCells count="7">
    <mergeCell ref="D5:F5"/>
    <mergeCell ref="A5:A6"/>
    <mergeCell ref="B5:C6"/>
    <mergeCell ref="E6:F6"/>
    <mergeCell ref="A1:F1"/>
    <mergeCell ref="A2:F2"/>
    <mergeCell ref="A3:F3"/>
  </mergeCells>
  <printOptions horizontalCentered="1"/>
  <pageMargins left="0.9055118110236221" right="0.31496062992125984" top="0.74803149606299213" bottom="0.35433070866141736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4"/>
  <sheetViews>
    <sheetView view="pageBreakPreview" topLeftCell="A94" zoomScaleNormal="100" zoomScaleSheetLayoutView="100" workbookViewId="0">
      <selection activeCell="F32" sqref="F32"/>
    </sheetView>
  </sheetViews>
  <sheetFormatPr defaultRowHeight="18" x14ac:dyDescent="0.45"/>
  <cols>
    <col min="1" max="1" width="3.125" style="31" customWidth="1"/>
    <col min="2" max="2" width="4.375" style="31" customWidth="1"/>
    <col min="3" max="3" width="8.5" style="31" customWidth="1"/>
    <col min="4" max="4" width="7.125" style="31" customWidth="1"/>
    <col min="5" max="5" width="9.625" style="31" customWidth="1"/>
    <col min="6" max="6" width="5.75" style="31" customWidth="1"/>
    <col min="7" max="7" width="5.625" style="31" customWidth="1"/>
    <col min="8" max="8" width="8.875" style="31" customWidth="1"/>
    <col min="9" max="9" width="16.625" style="31" customWidth="1"/>
    <col min="10" max="10" width="2.5" style="197" customWidth="1"/>
    <col min="11" max="11" width="16.625" style="31" customWidth="1"/>
    <col min="12" max="16384" width="9" style="31"/>
  </cols>
  <sheetData>
    <row r="1" spans="1:11" ht="24.75" x14ac:dyDescent="0.6">
      <c r="A1" s="641" t="s">
        <v>0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</row>
    <row r="2" spans="1:11" ht="24.75" x14ac:dyDescent="0.6">
      <c r="A2" s="641" t="s">
        <v>85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</row>
    <row r="3" spans="1:11" ht="24.75" x14ac:dyDescent="0.6">
      <c r="A3" s="641" t="s">
        <v>496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</row>
    <row r="5" spans="1:11" s="94" customFormat="1" ht="24.75" x14ac:dyDescent="0.6">
      <c r="A5" s="42" t="s">
        <v>95</v>
      </c>
      <c r="B5" s="42"/>
      <c r="C5" s="42"/>
      <c r="D5" s="42"/>
      <c r="E5" s="42"/>
      <c r="F5" s="42"/>
      <c r="G5" s="42"/>
      <c r="H5" s="42"/>
      <c r="I5" s="405">
        <v>2561</v>
      </c>
      <c r="J5" s="432"/>
      <c r="K5" s="405">
        <v>2560</v>
      </c>
    </row>
    <row r="6" spans="1:11" ht="24.75" x14ac:dyDescent="0.6">
      <c r="A6" s="32"/>
      <c r="B6" s="32" t="s">
        <v>96</v>
      </c>
      <c r="C6" s="32"/>
      <c r="D6" s="32"/>
      <c r="E6" s="32"/>
      <c r="F6" s="32"/>
      <c r="G6" s="32"/>
      <c r="H6" s="32"/>
      <c r="I6" s="38">
        <v>0</v>
      </c>
      <c r="J6" s="43"/>
      <c r="K6" s="38">
        <v>0</v>
      </c>
    </row>
    <row r="7" spans="1:11" ht="24.75" x14ac:dyDescent="0.6">
      <c r="A7" s="32"/>
      <c r="B7" s="32" t="s">
        <v>97</v>
      </c>
      <c r="C7" s="32"/>
      <c r="D7" s="32" t="s">
        <v>499</v>
      </c>
      <c r="E7" s="32" t="s">
        <v>498</v>
      </c>
      <c r="F7" s="32" t="s">
        <v>500</v>
      </c>
      <c r="G7" s="32" t="s">
        <v>497</v>
      </c>
      <c r="H7" s="32"/>
      <c r="I7" s="38">
        <v>16328012.4</v>
      </c>
      <c r="J7" s="43"/>
      <c r="K7" s="38">
        <v>21079713.109999999</v>
      </c>
    </row>
    <row r="8" spans="1:11" ht="24.75" x14ac:dyDescent="0.6">
      <c r="A8" s="32"/>
      <c r="B8" s="32"/>
      <c r="C8" s="32"/>
      <c r="D8" s="32" t="s">
        <v>501</v>
      </c>
      <c r="E8" s="32" t="s">
        <v>498</v>
      </c>
      <c r="F8" s="32" t="s">
        <v>500</v>
      </c>
      <c r="G8" s="32" t="s">
        <v>502</v>
      </c>
      <c r="H8" s="32"/>
      <c r="I8" s="38">
        <v>7186085.75</v>
      </c>
      <c r="J8" s="43"/>
      <c r="K8" s="38">
        <v>2756997.64</v>
      </c>
    </row>
    <row r="9" spans="1:11" ht="24.75" x14ac:dyDescent="0.6">
      <c r="A9" s="32"/>
      <c r="B9" s="32"/>
      <c r="C9" s="32"/>
      <c r="D9" s="32" t="s">
        <v>501</v>
      </c>
      <c r="E9" s="32" t="s">
        <v>498</v>
      </c>
      <c r="F9" s="32" t="s">
        <v>500</v>
      </c>
      <c r="G9" s="32" t="s">
        <v>503</v>
      </c>
      <c r="H9" s="32"/>
      <c r="I9" s="38">
        <v>363558.47</v>
      </c>
      <c r="J9" s="43"/>
      <c r="K9" s="38">
        <v>179784.3</v>
      </c>
    </row>
    <row r="10" spans="1:11" ht="24.75" x14ac:dyDescent="0.6">
      <c r="A10" s="32"/>
      <c r="B10" s="32"/>
      <c r="C10" s="32"/>
      <c r="D10" s="32" t="s">
        <v>501</v>
      </c>
      <c r="E10" s="32" t="s">
        <v>498</v>
      </c>
      <c r="F10" s="32" t="s">
        <v>500</v>
      </c>
      <c r="G10" s="32" t="s">
        <v>504</v>
      </c>
      <c r="H10" s="32"/>
      <c r="I10" s="38">
        <v>38.049999999999997</v>
      </c>
      <c r="J10" s="43"/>
      <c r="K10" s="38">
        <v>35.49</v>
      </c>
    </row>
    <row r="11" spans="1:11" ht="24.75" x14ac:dyDescent="0.6">
      <c r="A11" s="32"/>
      <c r="B11" s="32"/>
      <c r="C11" s="32"/>
      <c r="D11" s="32" t="s">
        <v>505</v>
      </c>
      <c r="E11" s="32" t="s">
        <v>498</v>
      </c>
      <c r="F11" s="32" t="s">
        <v>500</v>
      </c>
      <c r="G11" s="32" t="s">
        <v>506</v>
      </c>
      <c r="H11" s="32"/>
      <c r="I11" s="38">
        <v>505319.91</v>
      </c>
      <c r="J11" s="43"/>
      <c r="K11" s="38">
        <v>733746.53</v>
      </c>
    </row>
    <row r="12" spans="1:11" ht="24.75" x14ac:dyDescent="0.6">
      <c r="A12" s="32"/>
      <c r="B12" s="32"/>
      <c r="C12" s="32"/>
      <c r="D12" s="32" t="s">
        <v>507</v>
      </c>
      <c r="E12" s="32" t="s">
        <v>498</v>
      </c>
      <c r="F12" s="32" t="s">
        <v>500</v>
      </c>
      <c r="G12" s="32" t="s">
        <v>508</v>
      </c>
      <c r="H12" s="32"/>
      <c r="I12" s="38">
        <v>427173.64</v>
      </c>
      <c r="J12" s="43"/>
      <c r="K12" s="38">
        <v>339059.72</v>
      </c>
    </row>
    <row r="13" spans="1:11" ht="24.75" x14ac:dyDescent="0.6">
      <c r="A13" s="32"/>
      <c r="B13" s="32"/>
      <c r="C13" s="32"/>
      <c r="D13" s="32" t="s">
        <v>510</v>
      </c>
      <c r="E13" s="32" t="s">
        <v>511</v>
      </c>
      <c r="F13" s="32" t="s">
        <v>500</v>
      </c>
      <c r="G13" s="32" t="s">
        <v>509</v>
      </c>
      <c r="H13" s="32"/>
      <c r="I13" s="38">
        <v>5000000</v>
      </c>
      <c r="J13" s="43"/>
      <c r="K13" s="38">
        <v>5000000</v>
      </c>
    </row>
    <row r="14" spans="1:11" ht="23.25" customHeight="1" thickBot="1" x14ac:dyDescent="0.65">
      <c r="D14" s="42" t="s">
        <v>6</v>
      </c>
      <c r="I14" s="213">
        <f>SUM(I6:I13)</f>
        <v>29810188.219999999</v>
      </c>
      <c r="J14" s="430"/>
      <c r="K14" s="213">
        <f>SUM(K6:K13)</f>
        <v>30089336.789999999</v>
      </c>
    </row>
    <row r="15" spans="1:11" ht="25.5" thickTop="1" x14ac:dyDescent="0.6">
      <c r="D15" s="32"/>
      <c r="I15" s="101"/>
      <c r="J15" s="431"/>
      <c r="K15" s="101"/>
    </row>
    <row r="16" spans="1:11" ht="24.75" x14ac:dyDescent="0.6">
      <c r="A16" s="32"/>
      <c r="B16" s="32"/>
      <c r="C16" s="32"/>
      <c r="D16" s="32"/>
    </row>
    <row r="17" spans="1:11" ht="24.75" x14ac:dyDescent="0.6">
      <c r="A17" s="32"/>
      <c r="B17" s="32"/>
      <c r="C17" s="214"/>
      <c r="D17" s="214"/>
      <c r="E17" s="214"/>
      <c r="F17" s="214"/>
      <c r="G17" s="214"/>
      <c r="H17" s="81"/>
      <c r="I17" s="215"/>
      <c r="J17" s="215"/>
      <c r="K17" s="215"/>
    </row>
    <row r="18" spans="1:11" ht="24.75" x14ac:dyDescent="0.6">
      <c r="A18" s="32"/>
      <c r="B18" s="32"/>
      <c r="C18" s="214"/>
      <c r="D18" s="214"/>
      <c r="E18" s="214"/>
      <c r="F18" s="214"/>
      <c r="G18" s="214"/>
      <c r="H18" s="81"/>
      <c r="I18" s="215"/>
      <c r="J18" s="215"/>
      <c r="K18" s="215"/>
    </row>
    <row r="19" spans="1:11" ht="24.75" x14ac:dyDescent="0.6">
      <c r="A19" s="32"/>
      <c r="B19" s="32"/>
      <c r="C19" s="214"/>
      <c r="D19" s="214"/>
      <c r="E19" s="214"/>
      <c r="F19" s="214"/>
      <c r="G19" s="214"/>
      <c r="H19" s="81"/>
      <c r="I19" s="215"/>
      <c r="J19" s="215"/>
      <c r="K19" s="215"/>
    </row>
    <row r="20" spans="1:11" ht="24.75" x14ac:dyDescent="0.6">
      <c r="A20" s="32"/>
      <c r="B20" s="32"/>
      <c r="C20" s="214"/>
      <c r="D20" s="214"/>
      <c r="E20" s="214"/>
      <c r="F20" s="214"/>
      <c r="G20" s="214"/>
      <c r="H20" s="81"/>
      <c r="I20" s="215"/>
      <c r="J20" s="215"/>
      <c r="K20" s="215"/>
    </row>
    <row r="21" spans="1:11" ht="24.75" x14ac:dyDescent="0.6">
      <c r="A21" s="32"/>
      <c r="B21" s="32"/>
      <c r="C21" s="214"/>
      <c r="D21" s="214"/>
      <c r="E21" s="214"/>
      <c r="F21" s="214"/>
      <c r="G21" s="214"/>
      <c r="H21" s="81"/>
      <c r="I21" s="215"/>
      <c r="J21" s="215"/>
      <c r="K21" s="215"/>
    </row>
    <row r="22" spans="1:11" ht="24.75" x14ac:dyDescent="0.6">
      <c r="A22" s="32"/>
      <c r="B22" s="32"/>
      <c r="C22" s="214"/>
      <c r="D22" s="214"/>
      <c r="E22" s="214"/>
      <c r="F22" s="214"/>
      <c r="G22" s="214"/>
      <c r="H22" s="81"/>
      <c r="I22" s="215"/>
      <c r="J22" s="215"/>
      <c r="K22" s="215"/>
    </row>
    <row r="23" spans="1:11" ht="24.75" x14ac:dyDescent="0.6">
      <c r="A23" s="32"/>
      <c r="B23" s="32"/>
      <c r="C23" s="214"/>
      <c r="D23" s="214"/>
      <c r="E23" s="214"/>
      <c r="F23" s="214"/>
      <c r="G23" s="214"/>
      <c r="H23" s="81"/>
      <c r="I23" s="215"/>
      <c r="J23" s="215"/>
      <c r="K23" s="215"/>
    </row>
    <row r="24" spans="1:11" ht="24.75" x14ac:dyDescent="0.6">
      <c r="A24" s="32"/>
      <c r="B24" s="32"/>
      <c r="C24" s="214"/>
      <c r="D24" s="214"/>
      <c r="E24" s="214"/>
      <c r="F24" s="214"/>
      <c r="G24" s="214"/>
      <c r="H24" s="81"/>
      <c r="I24" s="215"/>
      <c r="J24" s="215"/>
      <c r="K24" s="215"/>
    </row>
    <row r="25" spans="1:11" ht="24.75" x14ac:dyDescent="0.6">
      <c r="A25" s="32"/>
      <c r="B25" s="32"/>
      <c r="C25" s="214"/>
      <c r="D25" s="214"/>
      <c r="E25" s="214"/>
      <c r="F25" s="214"/>
      <c r="G25" s="214"/>
      <c r="H25" s="81"/>
      <c r="I25" s="215"/>
      <c r="J25" s="215"/>
      <c r="K25" s="215"/>
    </row>
    <row r="26" spans="1:11" ht="24.75" x14ac:dyDescent="0.6">
      <c r="A26" s="32"/>
      <c r="B26" s="32"/>
      <c r="C26" s="214"/>
      <c r="D26" s="214"/>
      <c r="E26" s="214"/>
      <c r="F26" s="214"/>
      <c r="G26" s="214"/>
      <c r="H26" s="81"/>
      <c r="I26" s="215"/>
      <c r="J26" s="215"/>
      <c r="K26" s="215"/>
    </row>
    <row r="27" spans="1:11" ht="24.75" x14ac:dyDescent="0.6">
      <c r="A27" s="32"/>
      <c r="B27" s="32"/>
      <c r="C27" s="214"/>
      <c r="D27" s="214"/>
      <c r="E27" s="214"/>
      <c r="F27" s="214"/>
      <c r="G27" s="214"/>
      <c r="H27" s="81"/>
      <c r="I27" s="215"/>
      <c r="J27" s="215"/>
      <c r="K27" s="215"/>
    </row>
    <row r="28" spans="1:11" ht="24.75" x14ac:dyDescent="0.6">
      <c r="A28" s="32"/>
      <c r="B28" s="32"/>
      <c r="C28" s="214"/>
      <c r="D28" s="214"/>
      <c r="E28" s="214"/>
      <c r="F28" s="214"/>
      <c r="G28" s="214"/>
      <c r="H28" s="81"/>
      <c r="I28" s="215"/>
      <c r="J28" s="215"/>
      <c r="K28" s="215"/>
    </row>
    <row r="29" spans="1:11" ht="24.75" x14ac:dyDescent="0.6">
      <c r="A29" s="32"/>
      <c r="B29" s="32"/>
      <c r="C29" s="214"/>
      <c r="D29" s="214"/>
      <c r="E29" s="214"/>
      <c r="F29" s="214"/>
      <c r="G29" s="214"/>
      <c r="H29" s="81"/>
      <c r="I29" s="215"/>
      <c r="J29" s="215"/>
      <c r="K29" s="215"/>
    </row>
    <row r="30" spans="1:11" ht="24.75" x14ac:dyDescent="0.6">
      <c r="A30" s="32"/>
      <c r="B30" s="32"/>
      <c r="C30" s="214"/>
      <c r="D30" s="214"/>
      <c r="E30" s="214"/>
      <c r="F30" s="214"/>
      <c r="G30" s="214"/>
      <c r="H30" s="81"/>
      <c r="I30" s="215"/>
      <c r="J30" s="215"/>
      <c r="K30" s="215"/>
    </row>
    <row r="31" spans="1:11" ht="24.75" x14ac:dyDescent="0.6">
      <c r="A31" s="32"/>
      <c r="B31" s="32"/>
      <c r="C31" s="214"/>
      <c r="D31" s="214"/>
      <c r="E31" s="214"/>
      <c r="F31" s="214"/>
      <c r="G31" s="214"/>
      <c r="H31" s="81"/>
      <c r="I31" s="215"/>
      <c r="J31" s="215"/>
      <c r="K31" s="215"/>
    </row>
    <row r="32" spans="1:11" ht="24.75" x14ac:dyDescent="0.6">
      <c r="A32" s="32"/>
      <c r="B32" s="32"/>
      <c r="C32" s="214"/>
      <c r="D32" s="214"/>
      <c r="E32" s="214"/>
      <c r="F32" s="214"/>
      <c r="G32" s="214"/>
      <c r="H32" s="81"/>
      <c r="I32" s="215"/>
      <c r="J32" s="215"/>
      <c r="K32" s="215"/>
    </row>
    <row r="33" spans="1:11" ht="24.75" x14ac:dyDescent="0.6">
      <c r="A33" s="32"/>
      <c r="B33" s="32"/>
      <c r="C33" s="214"/>
      <c r="D33" s="214"/>
      <c r="E33" s="214"/>
      <c r="F33" s="214"/>
      <c r="G33" s="214"/>
      <c r="H33" s="81"/>
      <c r="I33" s="215"/>
      <c r="J33" s="215"/>
      <c r="K33" s="215"/>
    </row>
    <row r="34" spans="1:11" ht="24.75" x14ac:dyDescent="0.6">
      <c r="A34" s="32"/>
      <c r="B34" s="32"/>
      <c r="C34" s="214"/>
      <c r="D34" s="214"/>
      <c r="E34" s="214"/>
      <c r="F34" s="214"/>
      <c r="G34" s="214"/>
      <c r="H34" s="81"/>
      <c r="I34" s="215"/>
      <c r="J34" s="215"/>
      <c r="K34" s="215"/>
    </row>
    <row r="35" spans="1:11" ht="24.75" x14ac:dyDescent="0.6">
      <c r="A35" s="32"/>
      <c r="B35" s="32"/>
      <c r="C35" s="214"/>
      <c r="D35" s="214"/>
      <c r="E35" s="214"/>
      <c r="F35" s="214"/>
      <c r="G35" s="214"/>
      <c r="H35" s="81"/>
      <c r="I35" s="215"/>
      <c r="J35" s="215"/>
      <c r="K35" s="215"/>
    </row>
    <row r="36" spans="1:11" ht="24.75" x14ac:dyDescent="0.6">
      <c r="A36" s="32"/>
      <c r="B36" s="32"/>
      <c r="C36" s="214"/>
      <c r="D36" s="214"/>
      <c r="E36" s="214"/>
      <c r="F36" s="214"/>
      <c r="G36" s="214"/>
      <c r="H36" s="81"/>
      <c r="I36" s="215"/>
      <c r="J36" s="215"/>
      <c r="K36" s="215"/>
    </row>
    <row r="37" spans="1:11" s="94" customFormat="1" ht="24.75" x14ac:dyDescent="0.6">
      <c r="A37" s="641" t="s">
        <v>0</v>
      </c>
      <c r="B37" s="641"/>
      <c r="C37" s="641"/>
      <c r="D37" s="641"/>
      <c r="E37" s="641"/>
      <c r="F37" s="641"/>
      <c r="G37" s="641"/>
      <c r="H37" s="641"/>
      <c r="I37" s="641"/>
      <c r="J37" s="641"/>
      <c r="K37" s="641"/>
    </row>
    <row r="38" spans="1:11" ht="24.75" x14ac:dyDescent="0.6">
      <c r="A38" s="641" t="s">
        <v>85</v>
      </c>
      <c r="B38" s="641"/>
      <c r="C38" s="641"/>
      <c r="D38" s="641"/>
      <c r="E38" s="641"/>
      <c r="F38" s="641"/>
      <c r="G38" s="641"/>
      <c r="H38" s="641"/>
      <c r="I38" s="641"/>
      <c r="J38" s="641"/>
      <c r="K38" s="641"/>
    </row>
    <row r="39" spans="1:11" ht="24.75" x14ac:dyDescent="0.6">
      <c r="A39" s="641" t="s">
        <v>496</v>
      </c>
      <c r="B39" s="641"/>
      <c r="C39" s="641"/>
      <c r="D39" s="641"/>
      <c r="E39" s="641"/>
      <c r="F39" s="641"/>
      <c r="G39" s="641"/>
      <c r="H39" s="641"/>
      <c r="I39" s="641"/>
      <c r="J39" s="641"/>
      <c r="K39" s="641"/>
    </row>
    <row r="40" spans="1:11" ht="24.75" x14ac:dyDescent="0.6">
      <c r="A40" s="191"/>
      <c r="B40" s="191"/>
      <c r="C40" s="191"/>
      <c r="D40" s="191"/>
      <c r="E40" s="191"/>
      <c r="F40" s="191"/>
      <c r="G40" s="191"/>
      <c r="H40" s="191"/>
      <c r="I40" s="191"/>
      <c r="J40" s="393"/>
      <c r="K40" s="390"/>
    </row>
    <row r="41" spans="1:11" ht="24.75" x14ac:dyDescent="0.6">
      <c r="A41" s="42" t="s">
        <v>432</v>
      </c>
      <c r="B41" s="94"/>
      <c r="C41" s="94"/>
      <c r="D41" s="94"/>
      <c r="E41" s="94"/>
      <c r="F41" s="94"/>
      <c r="G41" s="94"/>
      <c r="H41" s="94"/>
      <c r="I41" s="405">
        <v>2561</v>
      </c>
      <c r="J41" s="432"/>
      <c r="K41" s="405">
        <v>2560</v>
      </c>
    </row>
    <row r="42" spans="1:11" s="94" customFormat="1" ht="24.75" x14ac:dyDescent="0.6">
      <c r="A42" s="31"/>
      <c r="B42" s="32"/>
      <c r="C42" s="31"/>
      <c r="D42" s="32" t="s">
        <v>433</v>
      </c>
      <c r="E42" s="31"/>
      <c r="F42" s="31"/>
      <c r="G42" s="31"/>
      <c r="H42" s="31"/>
      <c r="I42" s="38">
        <v>65630</v>
      </c>
      <c r="J42" s="43"/>
      <c r="K42" s="38">
        <v>96380</v>
      </c>
    </row>
    <row r="43" spans="1:11" ht="25.5" thickBot="1" x14ac:dyDescent="0.65">
      <c r="D43" s="434" t="s">
        <v>6</v>
      </c>
      <c r="I43" s="164">
        <f>I42</f>
        <v>65630</v>
      </c>
      <c r="J43" s="43"/>
      <c r="K43" s="164">
        <f>K42</f>
        <v>96380</v>
      </c>
    </row>
    <row r="44" spans="1:11" ht="25.5" thickTop="1" x14ac:dyDescent="0.6">
      <c r="I44" s="43"/>
      <c r="J44" s="43"/>
      <c r="K44" s="43"/>
    </row>
    <row r="45" spans="1:11" ht="24.75" x14ac:dyDescent="0.6">
      <c r="I45" s="43"/>
      <c r="J45" s="43"/>
      <c r="K45" s="43"/>
    </row>
    <row r="46" spans="1:11" ht="24.75" x14ac:dyDescent="0.6">
      <c r="I46" s="43"/>
      <c r="J46" s="43"/>
      <c r="K46" s="43"/>
    </row>
    <row r="47" spans="1:11" ht="24.75" x14ac:dyDescent="0.6">
      <c r="I47" s="43"/>
      <c r="J47" s="43"/>
      <c r="K47" s="43"/>
    </row>
    <row r="48" spans="1:11" ht="24.75" x14ac:dyDescent="0.6">
      <c r="I48" s="43"/>
      <c r="J48" s="43"/>
      <c r="K48" s="43"/>
    </row>
    <row r="49" spans="9:11" ht="24.75" x14ac:dyDescent="0.6">
      <c r="I49" s="43"/>
      <c r="J49" s="43"/>
      <c r="K49" s="43"/>
    </row>
    <row r="50" spans="9:11" ht="24.75" x14ac:dyDescent="0.6">
      <c r="I50" s="43"/>
      <c r="J50" s="43"/>
      <c r="K50" s="43"/>
    </row>
    <row r="51" spans="9:11" ht="24.75" x14ac:dyDescent="0.6">
      <c r="I51" s="43"/>
      <c r="J51" s="43"/>
      <c r="K51" s="43"/>
    </row>
    <row r="52" spans="9:11" ht="24.75" x14ac:dyDescent="0.6">
      <c r="I52" s="43"/>
      <c r="J52" s="43"/>
      <c r="K52" s="43"/>
    </row>
    <row r="53" spans="9:11" ht="24.75" x14ac:dyDescent="0.6">
      <c r="I53" s="43"/>
      <c r="J53" s="43"/>
      <c r="K53" s="43"/>
    </row>
    <row r="54" spans="9:11" ht="24.75" x14ac:dyDescent="0.6">
      <c r="I54" s="43"/>
      <c r="J54" s="43"/>
      <c r="K54" s="43"/>
    </row>
    <row r="55" spans="9:11" ht="24.75" x14ac:dyDescent="0.6">
      <c r="I55" s="43"/>
      <c r="J55" s="43"/>
      <c r="K55" s="43"/>
    </row>
    <row r="56" spans="9:11" ht="24.75" x14ac:dyDescent="0.6">
      <c r="I56" s="43"/>
      <c r="J56" s="43"/>
      <c r="K56" s="43"/>
    </row>
    <row r="57" spans="9:11" ht="24.75" x14ac:dyDescent="0.6">
      <c r="I57" s="43"/>
      <c r="J57" s="43"/>
      <c r="K57" s="43"/>
    </row>
    <row r="58" spans="9:11" ht="24.75" x14ac:dyDescent="0.6">
      <c r="I58" s="43"/>
      <c r="J58" s="43"/>
      <c r="K58" s="43"/>
    </row>
    <row r="59" spans="9:11" ht="24.75" x14ac:dyDescent="0.6">
      <c r="I59" s="43"/>
      <c r="J59" s="43"/>
      <c r="K59" s="43"/>
    </row>
    <row r="60" spans="9:11" ht="24.75" x14ac:dyDescent="0.6">
      <c r="I60" s="43"/>
      <c r="J60" s="43"/>
      <c r="K60" s="43"/>
    </row>
    <row r="61" spans="9:11" ht="24.75" x14ac:dyDescent="0.6">
      <c r="I61" s="43"/>
      <c r="J61" s="43"/>
      <c r="K61" s="43"/>
    </row>
    <row r="62" spans="9:11" ht="24.75" x14ac:dyDescent="0.6">
      <c r="I62" s="43"/>
      <c r="J62" s="43"/>
      <c r="K62" s="43"/>
    </row>
    <row r="63" spans="9:11" ht="24.75" x14ac:dyDescent="0.6">
      <c r="I63" s="43"/>
      <c r="J63" s="43"/>
      <c r="K63" s="43"/>
    </row>
    <row r="64" spans="9:11" ht="24.75" x14ac:dyDescent="0.6">
      <c r="I64" s="43"/>
      <c r="J64" s="43"/>
      <c r="K64" s="43"/>
    </row>
    <row r="65" spans="1:11" ht="24.75" x14ac:dyDescent="0.6">
      <c r="I65" s="43"/>
      <c r="J65" s="43"/>
      <c r="K65" s="43"/>
    </row>
    <row r="66" spans="1:11" ht="24.75" x14ac:dyDescent="0.6">
      <c r="I66" s="43"/>
      <c r="J66" s="43"/>
      <c r="K66" s="43"/>
    </row>
    <row r="67" spans="1:11" ht="24.75" x14ac:dyDescent="0.6">
      <c r="I67" s="43"/>
      <c r="J67" s="43"/>
      <c r="K67" s="43"/>
    </row>
    <row r="68" spans="1:11" ht="24.75" x14ac:dyDescent="0.6">
      <c r="I68" s="43"/>
      <c r="J68" s="43"/>
      <c r="K68" s="43"/>
    </row>
    <row r="69" spans="1:11" ht="24.75" x14ac:dyDescent="0.6">
      <c r="I69" s="43"/>
      <c r="J69" s="43"/>
      <c r="K69" s="43"/>
    </row>
    <row r="70" spans="1:11" s="94" customFormat="1" ht="24.75" x14ac:dyDescent="0.6">
      <c r="A70" s="641" t="s">
        <v>0</v>
      </c>
      <c r="B70" s="641"/>
      <c r="C70" s="641"/>
      <c r="D70" s="641"/>
      <c r="E70" s="641"/>
      <c r="F70" s="641"/>
      <c r="G70" s="641"/>
      <c r="H70" s="641"/>
      <c r="I70" s="641"/>
      <c r="J70" s="641"/>
      <c r="K70" s="641"/>
    </row>
    <row r="71" spans="1:11" ht="24.75" x14ac:dyDescent="0.6">
      <c r="A71" s="641" t="s">
        <v>85</v>
      </c>
      <c r="B71" s="641"/>
      <c r="C71" s="641"/>
      <c r="D71" s="641"/>
      <c r="E71" s="641"/>
      <c r="F71" s="641"/>
      <c r="G71" s="641"/>
      <c r="H71" s="641"/>
      <c r="I71" s="641"/>
      <c r="J71" s="641"/>
      <c r="K71" s="641"/>
    </row>
    <row r="72" spans="1:11" ht="24.75" x14ac:dyDescent="0.6">
      <c r="A72" s="641" t="s">
        <v>496</v>
      </c>
      <c r="B72" s="641"/>
      <c r="C72" s="641"/>
      <c r="D72" s="641"/>
      <c r="E72" s="641"/>
      <c r="F72" s="641"/>
      <c r="G72" s="641"/>
      <c r="H72" s="641"/>
      <c r="I72" s="641"/>
      <c r="J72" s="641"/>
      <c r="K72" s="641"/>
    </row>
    <row r="73" spans="1:11" ht="24.75" x14ac:dyDescent="0.6">
      <c r="A73" s="42" t="s">
        <v>434</v>
      </c>
      <c r="B73" s="42"/>
      <c r="C73" s="42"/>
      <c r="D73" s="42"/>
      <c r="E73" s="42"/>
      <c r="F73" s="42"/>
      <c r="G73" s="42"/>
      <c r="H73" s="42"/>
      <c r="I73" s="155"/>
      <c r="J73" s="376"/>
      <c r="K73" s="155"/>
    </row>
    <row r="74" spans="1:11" ht="24.75" x14ac:dyDescent="0.6">
      <c r="A74" s="654" t="s">
        <v>772</v>
      </c>
      <c r="B74" s="655"/>
      <c r="C74" s="655"/>
      <c r="D74" s="32"/>
      <c r="E74" s="32"/>
      <c r="F74" s="32"/>
      <c r="G74" s="32"/>
      <c r="H74" s="32"/>
      <c r="I74" s="38"/>
      <c r="J74" s="43"/>
      <c r="K74" s="38"/>
    </row>
    <row r="75" spans="1:11" ht="24.75" x14ac:dyDescent="0.6">
      <c r="A75" s="657" t="s">
        <v>374</v>
      </c>
      <c r="B75" s="658"/>
      <c r="C75" s="658"/>
      <c r="D75" s="658"/>
      <c r="E75" s="659"/>
      <c r="F75" s="656" t="s">
        <v>771</v>
      </c>
      <c r="G75" s="656"/>
      <c r="H75" s="656"/>
      <c r="I75" s="656"/>
      <c r="J75" s="656"/>
      <c r="K75" s="489" t="s">
        <v>773</v>
      </c>
    </row>
    <row r="76" spans="1:11" ht="24.75" x14ac:dyDescent="0.6">
      <c r="A76" s="186">
        <v>1</v>
      </c>
      <c r="B76" s="81" t="s">
        <v>779</v>
      </c>
      <c r="C76" s="81"/>
      <c r="D76" s="81"/>
      <c r="E76" s="81"/>
      <c r="F76" s="186" t="s">
        <v>375</v>
      </c>
      <c r="G76" s="74"/>
      <c r="H76" s="74"/>
      <c r="I76" s="482"/>
      <c r="J76" s="78"/>
      <c r="K76" s="77">
        <v>80000</v>
      </c>
    </row>
    <row r="77" spans="1:11" ht="24.75" x14ac:dyDescent="0.6">
      <c r="A77" s="186">
        <v>2</v>
      </c>
      <c r="B77" s="81" t="s">
        <v>787</v>
      </c>
      <c r="C77" s="81"/>
      <c r="D77" s="81"/>
      <c r="E77" s="81"/>
      <c r="F77" s="186" t="s">
        <v>376</v>
      </c>
      <c r="G77" s="81"/>
      <c r="H77" s="81"/>
      <c r="I77" s="197"/>
      <c r="J77" s="84"/>
      <c r="K77" s="83">
        <v>80000</v>
      </c>
    </row>
    <row r="78" spans="1:11" ht="24.75" x14ac:dyDescent="0.6">
      <c r="A78" s="186">
        <v>3</v>
      </c>
      <c r="B78" s="81" t="s">
        <v>786</v>
      </c>
      <c r="C78" s="81"/>
      <c r="D78" s="81"/>
      <c r="E78" s="81"/>
      <c r="F78" s="186" t="s">
        <v>377</v>
      </c>
      <c r="G78" s="81"/>
      <c r="H78" s="81"/>
      <c r="I78" s="197"/>
      <c r="J78" s="84"/>
      <c r="K78" s="83">
        <v>60000</v>
      </c>
    </row>
    <row r="79" spans="1:11" ht="24.75" x14ac:dyDescent="0.6">
      <c r="A79" s="186">
        <v>4</v>
      </c>
      <c r="B79" s="81" t="s">
        <v>788</v>
      </c>
      <c r="C79" s="81"/>
      <c r="D79" s="81"/>
      <c r="E79" s="81"/>
      <c r="F79" s="186" t="s">
        <v>378</v>
      </c>
      <c r="G79" s="81"/>
      <c r="H79" s="81"/>
      <c r="I79" s="197"/>
      <c r="J79" s="84"/>
      <c r="K79" s="83">
        <v>36000</v>
      </c>
    </row>
    <row r="80" spans="1:11" ht="24.75" x14ac:dyDescent="0.6">
      <c r="A80" s="186">
        <v>5</v>
      </c>
      <c r="B80" s="81" t="s">
        <v>778</v>
      </c>
      <c r="C80" s="81"/>
      <c r="D80" s="81"/>
      <c r="E80" s="81"/>
      <c r="F80" s="186" t="s">
        <v>379</v>
      </c>
      <c r="G80" s="81"/>
      <c r="H80" s="81"/>
      <c r="I80" s="197"/>
      <c r="J80" s="84"/>
      <c r="K80" s="83">
        <v>80000</v>
      </c>
    </row>
    <row r="81" spans="1:11" ht="24.75" x14ac:dyDescent="0.6">
      <c r="A81" s="186">
        <v>6</v>
      </c>
      <c r="B81" s="81" t="s">
        <v>782</v>
      </c>
      <c r="C81" s="81"/>
      <c r="D81" s="81"/>
      <c r="E81" s="81"/>
      <c r="F81" s="186" t="s">
        <v>380</v>
      </c>
      <c r="G81" s="81"/>
      <c r="H81" s="81"/>
      <c r="I81" s="197"/>
      <c r="J81" s="84"/>
      <c r="K81" s="83">
        <v>60000</v>
      </c>
    </row>
    <row r="82" spans="1:11" ht="24.75" x14ac:dyDescent="0.6">
      <c r="A82" s="186">
        <v>7</v>
      </c>
      <c r="B82" s="81" t="s">
        <v>783</v>
      </c>
      <c r="C82" s="81"/>
      <c r="D82" s="81"/>
      <c r="E82" s="81"/>
      <c r="F82" s="186" t="s">
        <v>381</v>
      </c>
      <c r="G82" s="81"/>
      <c r="H82" s="81"/>
      <c r="I82" s="197"/>
      <c r="J82" s="84"/>
      <c r="K82" s="83">
        <v>60000</v>
      </c>
    </row>
    <row r="83" spans="1:11" ht="24.75" x14ac:dyDescent="0.6">
      <c r="A83" s="186">
        <v>8</v>
      </c>
      <c r="B83" s="81" t="s">
        <v>780</v>
      </c>
      <c r="C83" s="81"/>
      <c r="D83" s="81"/>
      <c r="E83" s="81"/>
      <c r="F83" s="186" t="s">
        <v>382</v>
      </c>
      <c r="G83" s="81"/>
      <c r="H83" s="81"/>
      <c r="I83" s="197"/>
      <c r="J83" s="84"/>
      <c r="K83" s="83">
        <v>80000</v>
      </c>
    </row>
    <row r="84" spans="1:11" ht="24.75" x14ac:dyDescent="0.6">
      <c r="A84" s="186">
        <v>9</v>
      </c>
      <c r="B84" s="81" t="s">
        <v>777</v>
      </c>
      <c r="C84" s="81"/>
      <c r="D84" s="81"/>
      <c r="E84" s="81"/>
      <c r="F84" s="186" t="s">
        <v>383</v>
      </c>
      <c r="G84" s="81"/>
      <c r="H84" s="81"/>
      <c r="I84" s="197"/>
      <c r="J84" s="84"/>
      <c r="K84" s="83">
        <v>100000</v>
      </c>
    </row>
    <row r="85" spans="1:11" ht="24.75" x14ac:dyDescent="0.6">
      <c r="A85" s="186">
        <v>10</v>
      </c>
      <c r="B85" s="81" t="s">
        <v>781</v>
      </c>
      <c r="C85" s="81"/>
      <c r="D85" s="81"/>
      <c r="E85" s="81"/>
      <c r="F85" s="186" t="s">
        <v>384</v>
      </c>
      <c r="G85" s="81"/>
      <c r="H85" s="81"/>
      <c r="I85" s="197"/>
      <c r="J85" s="84"/>
      <c r="K85" s="83">
        <v>80000</v>
      </c>
    </row>
    <row r="86" spans="1:11" ht="24.75" x14ac:dyDescent="0.6">
      <c r="A86" s="186">
        <v>11</v>
      </c>
      <c r="B86" s="81" t="s">
        <v>784</v>
      </c>
      <c r="C86" s="81"/>
      <c r="D86" s="81"/>
      <c r="E86" s="81"/>
      <c r="F86" s="186" t="s">
        <v>385</v>
      </c>
      <c r="G86" s="81"/>
      <c r="H86" s="81"/>
      <c r="I86" s="197"/>
      <c r="J86" s="84"/>
      <c r="K86" s="83">
        <v>40000</v>
      </c>
    </row>
    <row r="87" spans="1:11" ht="24.75" x14ac:dyDescent="0.6">
      <c r="A87" s="186">
        <v>12</v>
      </c>
      <c r="B87" s="81" t="s">
        <v>785</v>
      </c>
      <c r="C87" s="81"/>
      <c r="D87" s="81"/>
      <c r="E87" s="81"/>
      <c r="F87" s="148" t="s">
        <v>386</v>
      </c>
      <c r="G87" s="435"/>
      <c r="H87" s="435"/>
      <c r="I87" s="483"/>
      <c r="J87" s="484"/>
      <c r="K87" s="83">
        <v>20000</v>
      </c>
    </row>
    <row r="88" spans="1:11" ht="24.75" x14ac:dyDescent="0.6">
      <c r="A88" s="652" t="s">
        <v>6</v>
      </c>
      <c r="B88" s="653"/>
      <c r="C88" s="653"/>
      <c r="D88" s="653"/>
      <c r="E88" s="653"/>
      <c r="F88" s="653"/>
      <c r="G88" s="653"/>
      <c r="H88" s="653"/>
      <c r="I88" s="485"/>
      <c r="J88" s="429"/>
      <c r="K88" s="490">
        <f>SUM(K76:K87)</f>
        <v>776000</v>
      </c>
    </row>
    <row r="89" spans="1:11" ht="24.75" x14ac:dyDescent="0.6">
      <c r="A89" s="488"/>
      <c r="B89" s="488"/>
      <c r="C89" s="488"/>
      <c r="D89" s="486"/>
      <c r="E89" s="486"/>
      <c r="F89" s="486"/>
      <c r="G89" s="486"/>
      <c r="H89" s="486"/>
      <c r="I89" s="197"/>
      <c r="J89" s="487"/>
      <c r="K89" s="487"/>
    </row>
    <row r="90" spans="1:11" ht="24.75" x14ac:dyDescent="0.6">
      <c r="A90" s="654" t="s">
        <v>776</v>
      </c>
      <c r="B90" s="655"/>
      <c r="C90" s="655"/>
      <c r="D90" s="32"/>
      <c r="E90" s="32"/>
      <c r="F90" s="32"/>
      <c r="G90" s="32"/>
      <c r="H90" s="32"/>
      <c r="I90" s="43"/>
      <c r="J90" s="43"/>
      <c r="K90" s="43"/>
    </row>
    <row r="91" spans="1:11" ht="24.75" x14ac:dyDescent="0.6">
      <c r="A91" s="657" t="s">
        <v>374</v>
      </c>
      <c r="B91" s="658"/>
      <c r="C91" s="658"/>
      <c r="D91" s="658"/>
      <c r="E91" s="659"/>
      <c r="F91" s="656" t="s">
        <v>771</v>
      </c>
      <c r="G91" s="656"/>
      <c r="H91" s="656"/>
      <c r="I91" s="656"/>
      <c r="J91" s="656"/>
      <c r="K91" s="428" t="s">
        <v>759</v>
      </c>
    </row>
    <row r="92" spans="1:11" ht="24.75" x14ac:dyDescent="0.6">
      <c r="A92" s="186">
        <v>1</v>
      </c>
      <c r="B92" s="81" t="s">
        <v>779</v>
      </c>
      <c r="C92" s="81"/>
      <c r="D92" s="81"/>
      <c r="E92" s="81"/>
      <c r="F92" s="186" t="s">
        <v>375</v>
      </c>
      <c r="G92" s="74"/>
      <c r="H92" s="74"/>
      <c r="I92" s="482"/>
      <c r="J92" s="78"/>
      <c r="K92" s="84">
        <v>100000</v>
      </c>
    </row>
    <row r="93" spans="1:11" ht="24.75" x14ac:dyDescent="0.6">
      <c r="A93" s="186">
        <v>2</v>
      </c>
      <c r="B93" s="81" t="s">
        <v>787</v>
      </c>
      <c r="C93" s="81"/>
      <c r="D93" s="81"/>
      <c r="E93" s="81"/>
      <c r="F93" s="186" t="s">
        <v>376</v>
      </c>
      <c r="G93" s="81"/>
      <c r="H93" s="81"/>
      <c r="I93" s="197"/>
      <c r="J93" s="84"/>
      <c r="K93" s="84">
        <v>80000</v>
      </c>
    </row>
    <row r="94" spans="1:11" ht="24.75" x14ac:dyDescent="0.6">
      <c r="A94" s="186">
        <v>3</v>
      </c>
      <c r="B94" s="81" t="s">
        <v>786</v>
      </c>
      <c r="C94" s="81"/>
      <c r="D94" s="81"/>
      <c r="E94" s="81"/>
      <c r="F94" s="186" t="s">
        <v>377</v>
      </c>
      <c r="G94" s="81"/>
      <c r="H94" s="81"/>
      <c r="I94" s="197"/>
      <c r="J94" s="84"/>
      <c r="K94" s="84">
        <v>80000</v>
      </c>
    </row>
    <row r="95" spans="1:11" ht="24.75" x14ac:dyDescent="0.6">
      <c r="A95" s="186">
        <v>4</v>
      </c>
      <c r="B95" s="81" t="s">
        <v>788</v>
      </c>
      <c r="C95" s="81"/>
      <c r="D95" s="81"/>
      <c r="E95" s="81"/>
      <c r="F95" s="186" t="s">
        <v>378</v>
      </c>
      <c r="G95" s="81"/>
      <c r="H95" s="81"/>
      <c r="I95" s="197"/>
      <c r="J95" s="84"/>
      <c r="K95" s="84">
        <v>38000</v>
      </c>
    </row>
    <row r="96" spans="1:11" ht="24.75" x14ac:dyDescent="0.6">
      <c r="A96" s="186">
        <v>5</v>
      </c>
      <c r="B96" s="81" t="s">
        <v>778</v>
      </c>
      <c r="C96" s="81"/>
      <c r="D96" s="81"/>
      <c r="E96" s="81"/>
      <c r="F96" s="186" t="s">
        <v>379</v>
      </c>
      <c r="G96" s="81"/>
      <c r="H96" s="81"/>
      <c r="I96" s="197"/>
      <c r="J96" s="84"/>
      <c r="K96" s="84">
        <v>100000</v>
      </c>
    </row>
    <row r="97" spans="1:11" ht="24.75" x14ac:dyDescent="0.6">
      <c r="A97" s="186">
        <v>6</v>
      </c>
      <c r="B97" s="81" t="s">
        <v>782</v>
      </c>
      <c r="C97" s="81"/>
      <c r="D97" s="81"/>
      <c r="E97" s="81"/>
      <c r="F97" s="186" t="s">
        <v>380</v>
      </c>
      <c r="G97" s="81"/>
      <c r="H97" s="81"/>
      <c r="I97" s="197"/>
      <c r="J97" s="84"/>
      <c r="K97" s="84">
        <v>80000</v>
      </c>
    </row>
    <row r="98" spans="1:11" ht="24.75" x14ac:dyDescent="0.6">
      <c r="A98" s="186">
        <v>7</v>
      </c>
      <c r="B98" s="81" t="s">
        <v>783</v>
      </c>
      <c r="C98" s="81"/>
      <c r="D98" s="81"/>
      <c r="E98" s="81"/>
      <c r="F98" s="186" t="s">
        <v>381</v>
      </c>
      <c r="G98" s="81"/>
      <c r="H98" s="81"/>
      <c r="I98" s="197"/>
      <c r="J98" s="84"/>
      <c r="K98" s="84">
        <v>80000</v>
      </c>
    </row>
    <row r="99" spans="1:11" ht="24.75" x14ac:dyDescent="0.6">
      <c r="A99" s="186">
        <v>8</v>
      </c>
      <c r="B99" s="81" t="s">
        <v>780</v>
      </c>
      <c r="C99" s="81"/>
      <c r="D99" s="81"/>
      <c r="E99" s="81"/>
      <c r="F99" s="186" t="s">
        <v>382</v>
      </c>
      <c r="G99" s="81"/>
      <c r="H99" s="81"/>
      <c r="I99" s="197"/>
      <c r="J99" s="84"/>
      <c r="K99" s="84">
        <v>100000</v>
      </c>
    </row>
    <row r="100" spans="1:11" ht="24.75" x14ac:dyDescent="0.6">
      <c r="A100" s="186">
        <v>9</v>
      </c>
      <c r="B100" s="81" t="s">
        <v>777</v>
      </c>
      <c r="C100" s="81"/>
      <c r="D100" s="81"/>
      <c r="E100" s="81"/>
      <c r="F100" s="186" t="s">
        <v>383</v>
      </c>
      <c r="G100" s="81"/>
      <c r="H100" s="81"/>
      <c r="I100" s="197"/>
      <c r="J100" s="84"/>
      <c r="K100" s="84">
        <v>100000</v>
      </c>
    </row>
    <row r="101" spans="1:11" ht="24.75" x14ac:dyDescent="0.6">
      <c r="A101" s="186">
        <v>10</v>
      </c>
      <c r="B101" s="81" t="s">
        <v>781</v>
      </c>
      <c r="C101" s="81"/>
      <c r="D101" s="81"/>
      <c r="E101" s="81"/>
      <c r="F101" s="186" t="s">
        <v>384</v>
      </c>
      <c r="G101" s="81"/>
      <c r="H101" s="81"/>
      <c r="I101" s="197"/>
      <c r="J101" s="84"/>
      <c r="K101" s="84">
        <v>100000</v>
      </c>
    </row>
    <row r="102" spans="1:11" ht="24.75" x14ac:dyDescent="0.6">
      <c r="A102" s="186">
        <v>11</v>
      </c>
      <c r="B102" s="81" t="s">
        <v>784</v>
      </c>
      <c r="C102" s="81"/>
      <c r="D102" s="81"/>
      <c r="E102" s="81"/>
      <c r="F102" s="186" t="s">
        <v>385</v>
      </c>
      <c r="G102" s="81"/>
      <c r="H102" s="81"/>
      <c r="I102" s="197"/>
      <c r="J102" s="84"/>
      <c r="K102" s="84">
        <v>60000</v>
      </c>
    </row>
    <row r="103" spans="1:11" ht="24.75" x14ac:dyDescent="0.6">
      <c r="A103" s="186">
        <v>12</v>
      </c>
      <c r="B103" s="81" t="s">
        <v>785</v>
      </c>
      <c r="C103" s="81"/>
      <c r="D103" s="81"/>
      <c r="E103" s="81"/>
      <c r="F103" s="148" t="s">
        <v>386</v>
      </c>
      <c r="G103" s="435"/>
      <c r="H103" s="435"/>
      <c r="I103" s="483"/>
      <c r="J103" s="484"/>
      <c r="K103" s="84">
        <v>40000</v>
      </c>
    </row>
    <row r="104" spans="1:11" ht="24.75" x14ac:dyDescent="0.6">
      <c r="A104" s="652" t="s">
        <v>6</v>
      </c>
      <c r="B104" s="653"/>
      <c r="C104" s="653"/>
      <c r="D104" s="653"/>
      <c r="E104" s="653"/>
      <c r="F104" s="653"/>
      <c r="G104" s="653"/>
      <c r="H104" s="653"/>
      <c r="I104" s="485"/>
      <c r="J104" s="429"/>
      <c r="K104" s="429">
        <f>SUM(K92:K103)</f>
        <v>958000</v>
      </c>
    </row>
  </sheetData>
  <mergeCells count="17">
    <mergeCell ref="A1:K1"/>
    <mergeCell ref="A2:K2"/>
    <mergeCell ref="A3:K3"/>
    <mergeCell ref="A37:K37"/>
    <mergeCell ref="A38:K38"/>
    <mergeCell ref="A39:K39"/>
    <mergeCell ref="A104:H104"/>
    <mergeCell ref="A90:C90"/>
    <mergeCell ref="A70:K70"/>
    <mergeCell ref="A71:K71"/>
    <mergeCell ref="A72:K72"/>
    <mergeCell ref="F75:J75"/>
    <mergeCell ref="A91:E91"/>
    <mergeCell ref="F91:J91"/>
    <mergeCell ref="A88:H88"/>
    <mergeCell ref="A75:E75"/>
    <mergeCell ref="A74:C74"/>
  </mergeCells>
  <printOptions horizontalCentered="1"/>
  <pageMargins left="0.9055118110236221" right="0.31496062992125984" top="0.35433070866141736" bottom="0.35433070866141736" header="0.31496062992125984" footer="0.31496062992125984"/>
  <pageSetup paperSize="9" scale="89" orientation="portrait" verticalDpi="0" r:id="rId1"/>
  <rowBreaks count="1" manualBreakCount="1">
    <brk id="6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8"/>
  <sheetViews>
    <sheetView topLeftCell="A7" zoomScaleNormal="100" zoomScaleSheetLayoutView="90" workbookViewId="0">
      <selection activeCell="F32" sqref="F32"/>
    </sheetView>
  </sheetViews>
  <sheetFormatPr defaultRowHeight="24.75" x14ac:dyDescent="0.6"/>
  <cols>
    <col min="1" max="1" width="13.25" style="32" customWidth="1"/>
    <col min="2" max="2" width="29.25" style="32" customWidth="1"/>
    <col min="3" max="3" width="24.875" style="32" customWidth="1"/>
    <col min="4" max="4" width="20.75" style="32" customWidth="1"/>
    <col min="5" max="5" width="28.125" style="32" customWidth="1"/>
    <col min="6" max="6" width="26.25" style="32" customWidth="1"/>
    <col min="7" max="7" width="13.875" style="32" bestFit="1" customWidth="1"/>
    <col min="8" max="16384" width="9" style="32"/>
  </cols>
  <sheetData>
    <row r="1" spans="1:7" x14ac:dyDescent="0.6">
      <c r="A1" s="641" t="s">
        <v>0</v>
      </c>
      <c r="B1" s="641"/>
      <c r="C1" s="641"/>
      <c r="D1" s="641"/>
      <c r="E1" s="641"/>
      <c r="F1" s="641"/>
      <c r="G1" s="641"/>
    </row>
    <row r="2" spans="1:7" x14ac:dyDescent="0.6">
      <c r="A2" s="641" t="s">
        <v>85</v>
      </c>
      <c r="B2" s="641"/>
      <c r="C2" s="641"/>
      <c r="D2" s="641"/>
      <c r="E2" s="641"/>
      <c r="F2" s="641"/>
      <c r="G2" s="641"/>
    </row>
    <row r="3" spans="1:7" x14ac:dyDescent="0.6">
      <c r="A3" s="641" t="s">
        <v>496</v>
      </c>
      <c r="B3" s="641"/>
      <c r="C3" s="641"/>
      <c r="D3" s="641"/>
      <c r="E3" s="641"/>
      <c r="F3" s="641"/>
      <c r="G3" s="641"/>
    </row>
    <row r="4" spans="1:7" s="42" customFormat="1" x14ac:dyDescent="0.6">
      <c r="A4" s="42" t="s">
        <v>435</v>
      </c>
    </row>
    <row r="5" spans="1:7" s="42" customFormat="1" x14ac:dyDescent="0.6">
      <c r="A5" s="51" t="s">
        <v>758</v>
      </c>
    </row>
    <row r="6" spans="1:7" x14ac:dyDescent="0.6">
      <c r="A6" s="169" t="s">
        <v>3</v>
      </c>
      <c r="B6" s="169" t="s">
        <v>62</v>
      </c>
      <c r="C6" s="169" t="s">
        <v>44</v>
      </c>
      <c r="D6" s="169" t="s">
        <v>2</v>
      </c>
      <c r="E6" s="169" t="s">
        <v>98</v>
      </c>
      <c r="F6" s="169" t="s">
        <v>99</v>
      </c>
      <c r="G6" s="169" t="s">
        <v>90</v>
      </c>
    </row>
    <row r="7" spans="1:7" x14ac:dyDescent="0.6">
      <c r="A7" s="82" t="s">
        <v>7</v>
      </c>
      <c r="B7" s="189" t="s">
        <v>142</v>
      </c>
      <c r="C7" s="189" t="s">
        <v>143</v>
      </c>
      <c r="D7" s="82" t="s">
        <v>13</v>
      </c>
      <c r="E7" s="189" t="s">
        <v>144</v>
      </c>
      <c r="F7" s="189" t="s">
        <v>145</v>
      </c>
      <c r="G7" s="83">
        <v>249000</v>
      </c>
    </row>
    <row r="8" spans="1:7" x14ac:dyDescent="0.6">
      <c r="A8" s="82" t="s">
        <v>7</v>
      </c>
      <c r="B8" s="189" t="s">
        <v>142</v>
      </c>
      <c r="C8" s="189" t="s">
        <v>146</v>
      </c>
      <c r="D8" s="82" t="s">
        <v>13</v>
      </c>
      <c r="E8" s="189" t="s">
        <v>144</v>
      </c>
      <c r="F8" s="189" t="s">
        <v>145</v>
      </c>
      <c r="G8" s="83">
        <v>134480</v>
      </c>
    </row>
    <row r="9" spans="1:7" x14ac:dyDescent="0.6">
      <c r="A9" s="82" t="s">
        <v>7</v>
      </c>
      <c r="B9" s="189" t="s">
        <v>60</v>
      </c>
      <c r="C9" s="189" t="s">
        <v>147</v>
      </c>
      <c r="D9" s="82" t="s">
        <v>13</v>
      </c>
      <c r="E9" s="189" t="s">
        <v>144</v>
      </c>
      <c r="F9" s="189" t="s">
        <v>145</v>
      </c>
      <c r="G9" s="83">
        <v>187930</v>
      </c>
    </row>
    <row r="10" spans="1:7" x14ac:dyDescent="0.6">
      <c r="A10" s="82" t="s">
        <v>7</v>
      </c>
      <c r="B10" s="189" t="s">
        <v>60</v>
      </c>
      <c r="C10" s="189" t="s">
        <v>147</v>
      </c>
      <c r="D10" s="82" t="s">
        <v>17</v>
      </c>
      <c r="E10" s="189" t="s">
        <v>512</v>
      </c>
      <c r="F10" s="189" t="s">
        <v>513</v>
      </c>
      <c r="G10" s="83">
        <v>81500</v>
      </c>
    </row>
    <row r="11" spans="1:7" x14ac:dyDescent="0.6">
      <c r="A11" s="82" t="s">
        <v>7</v>
      </c>
      <c r="B11" s="189" t="s">
        <v>60</v>
      </c>
      <c r="C11" s="189" t="s">
        <v>388</v>
      </c>
      <c r="D11" s="82" t="s">
        <v>14</v>
      </c>
      <c r="E11" s="189" t="s">
        <v>389</v>
      </c>
      <c r="F11" s="189" t="s">
        <v>216</v>
      </c>
      <c r="G11" s="83">
        <v>124769.96</v>
      </c>
    </row>
    <row r="12" spans="1:7" x14ac:dyDescent="0.6">
      <c r="A12" s="82" t="s">
        <v>7</v>
      </c>
      <c r="B12" s="189" t="s">
        <v>148</v>
      </c>
      <c r="C12" s="189" t="s">
        <v>147</v>
      </c>
      <c r="D12" s="82" t="s">
        <v>13</v>
      </c>
      <c r="E12" s="189" t="s">
        <v>144</v>
      </c>
      <c r="F12" s="189" t="s">
        <v>145</v>
      </c>
      <c r="G12" s="83">
        <v>42050</v>
      </c>
    </row>
    <row r="13" spans="1:7" x14ac:dyDescent="0.6">
      <c r="A13" s="82" t="s">
        <v>7</v>
      </c>
      <c r="B13" s="189" t="s">
        <v>100</v>
      </c>
      <c r="C13" s="189" t="s">
        <v>147</v>
      </c>
      <c r="D13" s="82" t="s">
        <v>13</v>
      </c>
      <c r="E13" s="189" t="s">
        <v>144</v>
      </c>
      <c r="F13" s="189" t="s">
        <v>145</v>
      </c>
      <c r="G13" s="83">
        <v>108090</v>
      </c>
    </row>
    <row r="14" spans="1:7" x14ac:dyDescent="0.6">
      <c r="A14" s="82" t="s">
        <v>7</v>
      </c>
      <c r="B14" s="189" t="s">
        <v>100</v>
      </c>
      <c r="C14" s="189" t="s">
        <v>514</v>
      </c>
      <c r="D14" s="82" t="s">
        <v>17</v>
      </c>
      <c r="E14" s="189" t="s">
        <v>512</v>
      </c>
      <c r="F14" s="189" t="s">
        <v>515</v>
      </c>
      <c r="G14" s="83">
        <v>82500</v>
      </c>
    </row>
    <row r="15" spans="1:7" x14ac:dyDescent="0.6">
      <c r="A15" s="82" t="s">
        <v>7</v>
      </c>
      <c r="B15" s="189" t="s">
        <v>100</v>
      </c>
      <c r="C15" s="189" t="s">
        <v>514</v>
      </c>
      <c r="D15" s="82" t="s">
        <v>17</v>
      </c>
      <c r="E15" s="189" t="s">
        <v>512</v>
      </c>
      <c r="F15" s="189" t="s">
        <v>516</v>
      </c>
      <c r="G15" s="83">
        <v>197500</v>
      </c>
    </row>
    <row r="16" spans="1:7" x14ac:dyDescent="0.6">
      <c r="A16" s="82" t="s">
        <v>7</v>
      </c>
      <c r="B16" s="189" t="s">
        <v>100</v>
      </c>
      <c r="C16" s="189" t="s">
        <v>514</v>
      </c>
      <c r="D16" s="82" t="s">
        <v>17</v>
      </c>
      <c r="E16" s="189" t="s">
        <v>512</v>
      </c>
      <c r="F16" s="189" t="s">
        <v>517</v>
      </c>
      <c r="G16" s="83">
        <v>205500</v>
      </c>
    </row>
    <row r="17" spans="1:8" x14ac:dyDescent="0.6">
      <c r="A17" s="82" t="s">
        <v>7</v>
      </c>
      <c r="B17" s="189" t="s">
        <v>100</v>
      </c>
      <c r="C17" s="189" t="s">
        <v>514</v>
      </c>
      <c r="D17" s="82" t="s">
        <v>17</v>
      </c>
      <c r="E17" s="189" t="s">
        <v>512</v>
      </c>
      <c r="F17" s="189" t="s">
        <v>518</v>
      </c>
      <c r="G17" s="83">
        <v>201500</v>
      </c>
    </row>
    <row r="18" spans="1:8" x14ac:dyDescent="0.6">
      <c r="A18" s="82" t="s">
        <v>7</v>
      </c>
      <c r="B18" s="189" t="s">
        <v>100</v>
      </c>
      <c r="C18" s="189" t="s">
        <v>514</v>
      </c>
      <c r="D18" s="82" t="s">
        <v>17</v>
      </c>
      <c r="E18" s="189" t="s">
        <v>512</v>
      </c>
      <c r="F18" s="189" t="s">
        <v>515</v>
      </c>
      <c r="G18" s="83">
        <v>148500</v>
      </c>
    </row>
    <row r="19" spans="1:8" x14ac:dyDescent="0.6">
      <c r="A19" s="82" t="s">
        <v>7</v>
      </c>
      <c r="B19" s="189" t="s">
        <v>100</v>
      </c>
      <c r="C19" s="189" t="s">
        <v>514</v>
      </c>
      <c r="D19" s="82" t="s">
        <v>17</v>
      </c>
      <c r="E19" s="189" t="s">
        <v>512</v>
      </c>
      <c r="F19" s="189" t="s">
        <v>519</v>
      </c>
      <c r="G19" s="83">
        <v>354500</v>
      </c>
    </row>
    <row r="20" spans="1:8" x14ac:dyDescent="0.6">
      <c r="A20" s="82" t="s">
        <v>7</v>
      </c>
      <c r="B20" s="189" t="s">
        <v>61</v>
      </c>
      <c r="C20" s="189" t="s">
        <v>387</v>
      </c>
      <c r="D20" s="82" t="s">
        <v>13</v>
      </c>
      <c r="E20" s="189" t="s">
        <v>144</v>
      </c>
      <c r="F20" s="189" t="s">
        <v>145</v>
      </c>
      <c r="G20" s="83">
        <v>25470</v>
      </c>
      <c r="H20" s="46"/>
    </row>
    <row r="21" spans="1:8" s="42" customFormat="1" x14ac:dyDescent="0.6">
      <c r="A21" s="657" t="s">
        <v>6</v>
      </c>
      <c r="B21" s="658"/>
      <c r="C21" s="658"/>
      <c r="D21" s="658"/>
      <c r="E21" s="658"/>
      <c r="F21" s="659"/>
      <c r="G21" s="92">
        <f>SUM(G7:G20)</f>
        <v>2143289.96</v>
      </c>
    </row>
    <row r="27" spans="1:8" x14ac:dyDescent="0.6">
      <c r="A27" s="51" t="s">
        <v>759</v>
      </c>
    </row>
    <row r="28" spans="1:8" x14ac:dyDescent="0.6">
      <c r="A28" s="169" t="s">
        <v>3</v>
      </c>
      <c r="B28" s="169" t="s">
        <v>62</v>
      </c>
      <c r="C28" s="169" t="s">
        <v>44</v>
      </c>
      <c r="D28" s="169" t="s">
        <v>2</v>
      </c>
      <c r="E28" s="169" t="s">
        <v>98</v>
      </c>
      <c r="F28" s="169" t="s">
        <v>99</v>
      </c>
      <c r="G28" s="169" t="s">
        <v>90</v>
      </c>
    </row>
    <row r="29" spans="1:8" x14ac:dyDescent="0.6">
      <c r="A29" s="82" t="s">
        <v>7</v>
      </c>
      <c r="B29" s="189" t="s">
        <v>142</v>
      </c>
      <c r="C29" s="189" t="s">
        <v>143</v>
      </c>
      <c r="D29" s="82" t="s">
        <v>13</v>
      </c>
      <c r="E29" s="189" t="s">
        <v>144</v>
      </c>
      <c r="F29" s="189" t="s">
        <v>145</v>
      </c>
      <c r="G29" s="83">
        <v>385665</v>
      </c>
    </row>
    <row r="30" spans="1:8" x14ac:dyDescent="0.6">
      <c r="A30" s="82" t="s">
        <v>7</v>
      </c>
      <c r="B30" s="189" t="s">
        <v>142</v>
      </c>
      <c r="C30" s="189" t="s">
        <v>146</v>
      </c>
      <c r="D30" s="82" t="s">
        <v>13</v>
      </c>
      <c r="E30" s="189" t="s">
        <v>144</v>
      </c>
      <c r="F30" s="189" t="s">
        <v>145</v>
      </c>
      <c r="G30" s="83">
        <v>186225</v>
      </c>
    </row>
    <row r="31" spans="1:8" x14ac:dyDescent="0.6">
      <c r="A31" s="82" t="s">
        <v>7</v>
      </c>
      <c r="B31" s="189" t="s">
        <v>60</v>
      </c>
      <c r="C31" s="189" t="s">
        <v>147</v>
      </c>
      <c r="D31" s="82" t="s">
        <v>13</v>
      </c>
      <c r="E31" s="189" t="s">
        <v>144</v>
      </c>
      <c r="F31" s="189" t="s">
        <v>145</v>
      </c>
      <c r="G31" s="83">
        <v>266685</v>
      </c>
    </row>
    <row r="32" spans="1:8" x14ac:dyDescent="0.6">
      <c r="A32" s="82" t="s">
        <v>7</v>
      </c>
      <c r="B32" s="189" t="s">
        <v>148</v>
      </c>
      <c r="C32" s="189" t="s">
        <v>147</v>
      </c>
      <c r="D32" s="82" t="s">
        <v>13</v>
      </c>
      <c r="E32" s="189" t="s">
        <v>144</v>
      </c>
      <c r="F32" s="189" t="s">
        <v>145</v>
      </c>
      <c r="G32" s="83">
        <v>60165</v>
      </c>
    </row>
    <row r="33" spans="1:7" x14ac:dyDescent="0.6">
      <c r="A33" s="82" t="s">
        <v>7</v>
      </c>
      <c r="B33" s="189" t="s">
        <v>100</v>
      </c>
      <c r="C33" s="189" t="s">
        <v>147</v>
      </c>
      <c r="D33" s="82" t="s">
        <v>13</v>
      </c>
      <c r="E33" s="189" t="s">
        <v>144</v>
      </c>
      <c r="F33" s="189" t="s">
        <v>145</v>
      </c>
      <c r="G33" s="83">
        <v>154530</v>
      </c>
    </row>
    <row r="34" spans="1:7" x14ac:dyDescent="0.6">
      <c r="A34" s="82" t="s">
        <v>7</v>
      </c>
      <c r="B34" s="189" t="s">
        <v>61</v>
      </c>
      <c r="C34" s="189" t="s">
        <v>387</v>
      </c>
      <c r="D34" s="82" t="s">
        <v>13</v>
      </c>
      <c r="E34" s="189" t="s">
        <v>144</v>
      </c>
      <c r="F34" s="189" t="s">
        <v>145</v>
      </c>
      <c r="G34" s="83">
        <v>27011</v>
      </c>
    </row>
    <row r="35" spans="1:7" x14ac:dyDescent="0.6">
      <c r="A35" s="82" t="s">
        <v>7</v>
      </c>
      <c r="B35" s="189" t="s">
        <v>60</v>
      </c>
      <c r="C35" s="189" t="s">
        <v>388</v>
      </c>
      <c r="D35" s="82" t="s">
        <v>14</v>
      </c>
      <c r="E35" s="189" t="s">
        <v>389</v>
      </c>
      <c r="F35" s="189" t="s">
        <v>216</v>
      </c>
      <c r="G35" s="83">
        <v>179255.2</v>
      </c>
    </row>
    <row r="36" spans="1:7" x14ac:dyDescent="0.6">
      <c r="A36" s="82" t="s">
        <v>7</v>
      </c>
      <c r="B36" s="189" t="s">
        <v>760</v>
      </c>
      <c r="C36" s="189" t="s">
        <v>761</v>
      </c>
      <c r="D36" s="82" t="s">
        <v>16</v>
      </c>
      <c r="E36" s="189" t="s">
        <v>762</v>
      </c>
      <c r="F36" s="189" t="s">
        <v>763</v>
      </c>
      <c r="G36" s="83">
        <v>290000</v>
      </c>
    </row>
    <row r="37" spans="1:7" x14ac:dyDescent="0.6">
      <c r="A37" s="402"/>
      <c r="B37" s="403"/>
      <c r="C37" s="403"/>
      <c r="D37" s="403"/>
      <c r="E37" s="403"/>
      <c r="F37" s="404" t="s">
        <v>764</v>
      </c>
      <c r="G37" s="83"/>
    </row>
    <row r="38" spans="1:7" s="42" customFormat="1" x14ac:dyDescent="0.6">
      <c r="A38" s="657" t="s">
        <v>6</v>
      </c>
      <c r="B38" s="658"/>
      <c r="C38" s="658"/>
      <c r="D38" s="658"/>
      <c r="E38" s="658"/>
      <c r="F38" s="659"/>
      <c r="G38" s="92">
        <f>SUM(G29:G36)</f>
        <v>1549536.2</v>
      </c>
    </row>
  </sheetData>
  <mergeCells count="5">
    <mergeCell ref="A21:F21"/>
    <mergeCell ref="A1:G1"/>
    <mergeCell ref="A2:G2"/>
    <mergeCell ref="A3:G3"/>
    <mergeCell ref="A38:F38"/>
  </mergeCells>
  <printOptions horizontalCentered="1"/>
  <pageMargins left="0.9055118110236221" right="0.31496062992125984" top="0.74803149606299213" bottom="0.15748031496062992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"/>
  <sheetViews>
    <sheetView workbookViewId="0">
      <selection activeCell="F32" sqref="F32"/>
    </sheetView>
  </sheetViews>
  <sheetFormatPr defaultRowHeight="21" x14ac:dyDescent="0.35"/>
  <cols>
    <col min="1" max="1" width="12.75" style="1" customWidth="1"/>
    <col min="2" max="2" width="9" style="1" customWidth="1"/>
    <col min="3" max="3" width="9.125" style="1" customWidth="1"/>
    <col min="4" max="4" width="9.875" style="1" customWidth="1"/>
    <col min="5" max="5" width="14.5" style="1" customWidth="1"/>
    <col min="6" max="6" width="14" style="1" customWidth="1"/>
    <col min="7" max="7" width="0.625" style="1" customWidth="1"/>
    <col min="8" max="8" width="13.625" style="1" bestFit="1" customWidth="1"/>
    <col min="9" max="16384" width="9" style="1"/>
  </cols>
  <sheetData>
    <row r="1" spans="1:8" ht="24.75" x14ac:dyDescent="0.6">
      <c r="A1" s="641" t="s">
        <v>0</v>
      </c>
      <c r="B1" s="641"/>
      <c r="C1" s="641"/>
      <c r="D1" s="641"/>
      <c r="E1" s="641"/>
      <c r="F1" s="641"/>
      <c r="G1" s="641"/>
      <c r="H1" s="641"/>
    </row>
    <row r="2" spans="1:8" ht="24.75" x14ac:dyDescent="0.6">
      <c r="A2" s="641" t="s">
        <v>85</v>
      </c>
      <c r="B2" s="641"/>
      <c r="C2" s="641"/>
      <c r="D2" s="641"/>
      <c r="E2" s="641"/>
      <c r="F2" s="641"/>
      <c r="G2" s="641"/>
      <c r="H2" s="641"/>
    </row>
    <row r="3" spans="1:8" ht="24.75" x14ac:dyDescent="0.6">
      <c r="A3" s="641" t="s">
        <v>496</v>
      </c>
      <c r="B3" s="641"/>
      <c r="C3" s="641"/>
      <c r="D3" s="641"/>
      <c r="E3" s="641"/>
      <c r="F3" s="641"/>
      <c r="G3" s="641"/>
      <c r="H3" s="641"/>
    </row>
    <row r="4" spans="1:8" ht="13.5" customHeight="1" x14ac:dyDescent="0.6">
      <c r="A4" s="32"/>
      <c r="B4" s="32"/>
      <c r="C4" s="32"/>
      <c r="D4" s="32"/>
      <c r="E4" s="32"/>
      <c r="F4" s="32"/>
    </row>
    <row r="5" spans="1:8" ht="24.75" x14ac:dyDescent="0.6">
      <c r="A5" s="42" t="s">
        <v>436</v>
      </c>
      <c r="B5" s="42" t="s">
        <v>101</v>
      </c>
      <c r="C5" s="32"/>
      <c r="D5" s="32"/>
      <c r="E5" s="32"/>
      <c r="F5" s="576" t="s">
        <v>758</v>
      </c>
      <c r="G5" s="577"/>
      <c r="H5" s="576" t="s">
        <v>759</v>
      </c>
    </row>
    <row r="6" spans="1:8" ht="24.75" x14ac:dyDescent="0.6">
      <c r="A6" s="32"/>
      <c r="B6" s="32" t="s">
        <v>101</v>
      </c>
      <c r="C6" s="32" t="s">
        <v>520</v>
      </c>
      <c r="D6" s="32"/>
      <c r="E6" s="32"/>
      <c r="F6" s="38">
        <v>17517.330000000002</v>
      </c>
      <c r="G6" s="32"/>
      <c r="H6" s="38">
        <v>6948.68</v>
      </c>
    </row>
    <row r="7" spans="1:8" ht="24.75" x14ac:dyDescent="0.6">
      <c r="A7" s="32"/>
      <c r="B7" s="32" t="s">
        <v>101</v>
      </c>
      <c r="C7" s="32" t="s">
        <v>522</v>
      </c>
      <c r="D7" s="32"/>
      <c r="E7" s="32"/>
      <c r="F7" s="38">
        <v>610320</v>
      </c>
      <c r="G7" s="32"/>
      <c r="H7" s="38">
        <v>376155</v>
      </c>
    </row>
    <row r="8" spans="1:8" ht="24.75" x14ac:dyDescent="0.6">
      <c r="A8" s="32"/>
      <c r="B8" s="32" t="s">
        <v>101</v>
      </c>
      <c r="C8" s="32" t="s">
        <v>102</v>
      </c>
      <c r="D8" s="32"/>
      <c r="E8" s="32"/>
      <c r="F8" s="38">
        <v>1139558.47</v>
      </c>
      <c r="G8" s="32"/>
      <c r="H8" s="38">
        <v>1137784.3</v>
      </c>
    </row>
    <row r="9" spans="1:8" ht="24.75" x14ac:dyDescent="0.6">
      <c r="A9" s="32"/>
      <c r="B9" s="32" t="s">
        <v>101</v>
      </c>
      <c r="C9" s="32" t="s">
        <v>103</v>
      </c>
      <c r="D9" s="32"/>
      <c r="E9" s="32"/>
      <c r="F9" s="38">
        <v>38.049999999999997</v>
      </c>
      <c r="G9" s="32"/>
      <c r="H9" s="38">
        <v>35.49</v>
      </c>
    </row>
    <row r="10" spans="1:8" ht="24.75" x14ac:dyDescent="0.6">
      <c r="A10" s="32"/>
      <c r="B10" s="32" t="s">
        <v>101</v>
      </c>
      <c r="C10" s="32" t="s">
        <v>521</v>
      </c>
      <c r="D10" s="32"/>
      <c r="E10" s="32"/>
      <c r="F10" s="38">
        <v>6988.01</v>
      </c>
      <c r="G10" s="32"/>
      <c r="H10" s="38">
        <v>5281.55</v>
      </c>
    </row>
    <row r="11" spans="1:8" ht="24.75" x14ac:dyDescent="0.6">
      <c r="A11" s="32"/>
      <c r="B11" s="32" t="s">
        <v>101</v>
      </c>
      <c r="C11" s="32" t="s">
        <v>256</v>
      </c>
      <c r="D11" s="32"/>
      <c r="E11" s="32"/>
      <c r="F11" s="38"/>
      <c r="G11" s="32"/>
      <c r="H11" s="38"/>
    </row>
    <row r="12" spans="1:8" ht="24.75" x14ac:dyDescent="0.6">
      <c r="A12" s="32"/>
      <c r="B12" s="32"/>
      <c r="C12" s="32" t="s">
        <v>437</v>
      </c>
      <c r="D12" s="32"/>
      <c r="E12" s="32"/>
      <c r="F12" s="38">
        <v>49911.199999999997</v>
      </c>
      <c r="G12" s="38"/>
      <c r="H12" s="38">
        <v>72595.91</v>
      </c>
    </row>
    <row r="13" spans="1:8" ht="24.75" x14ac:dyDescent="0.6">
      <c r="A13" s="32"/>
      <c r="B13" s="32"/>
      <c r="C13" s="32" t="s">
        <v>438</v>
      </c>
      <c r="D13" s="32"/>
      <c r="E13" s="32"/>
      <c r="F13" s="70">
        <v>12148.44</v>
      </c>
      <c r="G13" s="38"/>
      <c r="H13" s="70">
        <v>12148.44</v>
      </c>
    </row>
    <row r="14" spans="1:8" ht="25.5" thickBot="1" x14ac:dyDescent="0.65">
      <c r="A14" s="32"/>
      <c r="B14" s="32"/>
      <c r="C14" s="32"/>
      <c r="D14" s="32"/>
      <c r="E14" s="434" t="s">
        <v>6</v>
      </c>
      <c r="F14" s="156">
        <f>SUM(F6:F13)</f>
        <v>1836481.4999999998</v>
      </c>
      <c r="G14" s="32"/>
      <c r="H14" s="156">
        <f>SUM(H6:H13)</f>
        <v>1610949.3699999999</v>
      </c>
    </row>
    <row r="15" spans="1:8" ht="25.5" thickTop="1" x14ac:dyDescent="0.6">
      <c r="A15" s="32"/>
      <c r="B15" s="32"/>
      <c r="C15" s="32"/>
      <c r="D15" s="32"/>
      <c r="E15" s="32"/>
      <c r="F15" s="86"/>
    </row>
    <row r="16" spans="1:8" ht="24.75" x14ac:dyDescent="0.6">
      <c r="A16" s="42"/>
      <c r="B16" s="32"/>
      <c r="C16" s="32"/>
      <c r="D16" s="32"/>
      <c r="E16" s="32"/>
      <c r="F16" s="86"/>
    </row>
    <row r="17" spans="1:6" ht="24.75" x14ac:dyDescent="0.6">
      <c r="A17" s="32"/>
      <c r="B17" s="32"/>
      <c r="C17" s="32"/>
      <c r="D17" s="32"/>
      <c r="E17" s="32"/>
      <c r="F17" s="32"/>
    </row>
    <row r="18" spans="1:6" ht="24.75" x14ac:dyDescent="0.6">
      <c r="A18" s="32"/>
      <c r="B18" s="32"/>
      <c r="C18" s="32"/>
      <c r="D18" s="32"/>
      <c r="E18" s="32"/>
      <c r="F18" s="43"/>
    </row>
    <row r="19" spans="1:6" ht="24.75" x14ac:dyDescent="0.6">
      <c r="A19" s="32"/>
      <c r="B19" s="32"/>
      <c r="C19" s="32"/>
      <c r="D19" s="32"/>
      <c r="E19" s="32"/>
      <c r="F19" s="38"/>
    </row>
    <row r="20" spans="1:6" ht="24.75" x14ac:dyDescent="0.6">
      <c r="A20" s="32"/>
      <c r="B20" s="32"/>
      <c r="C20" s="32"/>
      <c r="D20" s="32"/>
      <c r="E20" s="32"/>
      <c r="F20" s="43"/>
    </row>
    <row r="21" spans="1:6" ht="24.75" x14ac:dyDescent="0.6">
      <c r="A21" s="154"/>
      <c r="B21" s="154"/>
      <c r="C21" s="154"/>
      <c r="D21" s="154"/>
      <c r="E21" s="32"/>
      <c r="F21" s="43"/>
    </row>
    <row r="22" spans="1:6" ht="24.75" x14ac:dyDescent="0.6">
      <c r="A22" s="639"/>
      <c r="B22" s="639"/>
      <c r="C22" s="639"/>
      <c r="D22" s="49"/>
      <c r="E22" s="32"/>
      <c r="F22" s="81"/>
    </row>
    <row r="23" spans="1:6" ht="24.75" x14ac:dyDescent="0.6">
      <c r="A23" s="640"/>
      <c r="B23" s="640"/>
      <c r="C23" s="640"/>
      <c r="D23" s="154"/>
      <c r="E23" s="32"/>
      <c r="F23" s="172"/>
    </row>
    <row r="24" spans="1:6" ht="24.75" x14ac:dyDescent="0.6">
      <c r="A24" s="32"/>
      <c r="B24" s="32"/>
      <c r="C24" s="32"/>
      <c r="D24" s="32"/>
      <c r="E24" s="32"/>
      <c r="F24" s="32"/>
    </row>
    <row r="25" spans="1:6" ht="24.75" x14ac:dyDescent="0.6">
      <c r="F25" s="32"/>
    </row>
    <row r="26" spans="1:6" ht="24.75" x14ac:dyDescent="0.6">
      <c r="F26" s="32"/>
    </row>
  </sheetData>
  <mergeCells count="5">
    <mergeCell ref="A23:C23"/>
    <mergeCell ref="A1:H1"/>
    <mergeCell ref="A2:H2"/>
    <mergeCell ref="A3:H3"/>
    <mergeCell ref="A22:C22"/>
  </mergeCells>
  <printOptions horizontalCentered="1"/>
  <pageMargins left="0.9055118110236221" right="0.31496062992125984" top="0.59055118110236227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31</vt:i4>
      </vt:variant>
      <vt:variant>
        <vt:lpstr>ช่วงที่มีชื่อ</vt:lpstr>
      </vt:variant>
      <vt:variant>
        <vt:i4>6</vt:i4>
      </vt:variant>
    </vt:vector>
  </HeadingPairs>
  <TitlesOfParts>
    <vt:vector size="37" baseType="lpstr">
      <vt:lpstr>งบทดลองหลังปิดบัญชี</vt:lpstr>
      <vt:lpstr>รับ-จ่าย</vt:lpstr>
      <vt:lpstr>รายละเอียดรับ</vt:lpstr>
      <vt:lpstr>รายละเอียดจ่าย</vt:lpstr>
      <vt:lpstr>งบแสดงฐานะการเงิน</vt:lpstr>
      <vt:lpstr>หมายเหตุ2</vt:lpstr>
      <vt:lpstr>หมายเหตุ 3-5</vt:lpstr>
      <vt:lpstr>หมายเหตุ 6</vt:lpstr>
      <vt:lpstr>หมายเหตุ 7</vt:lpstr>
      <vt:lpstr>หมายเหตุ8</vt:lpstr>
      <vt:lpstr>งบจ่ายจากรายรับ</vt:lpstr>
      <vt:lpstr>งบจ่ายรายรับและเงินสะสมทุนสำรอง</vt:lpstr>
      <vt:lpstr>งบรายจ่ายตามแผนงบกลาง</vt:lpstr>
      <vt:lpstr>รายจ่ายตามแผนงานบริหารทั่วไป</vt:lpstr>
      <vt:lpstr>แผนงานรักษาความสงบฯ</vt:lpstr>
      <vt:lpstr>แผนงานการศึกษา</vt:lpstr>
      <vt:lpstr>แผนงานสาธารณสุข</vt:lpstr>
      <vt:lpstr>แผนงานเคหะและชุมชน</vt:lpstr>
      <vt:lpstr>แผนงานสร้างความเข้มแข็งฯ</vt:lpstr>
      <vt:lpstr>แผนงานศาสนาฯ</vt:lpstr>
      <vt:lpstr>แผนงานอุตสาหกรรม</vt:lpstr>
      <vt:lpstr>แผนงานการเกษตร</vt:lpstr>
      <vt:lpstr>แผนงานการพาณิชย์</vt:lpstr>
      <vt:lpstr>จ่ายแผนงานรวม</vt:lpstr>
      <vt:lpstr>งบจ่ายจากเงินสะสม</vt:lpstr>
      <vt:lpstr>พิสูจน์ยอด</vt:lpstr>
      <vt:lpstr>กระดาษ</vt:lpstr>
      <vt:lpstr>ข้อมูลทั่วไป</vt:lpstr>
      <vt:lpstr>ครุภัณฑ์</vt:lpstr>
      <vt:lpstr>ลูกหนี้ค้างชำระ</vt:lpstr>
      <vt:lpstr>Sheet1</vt:lpstr>
      <vt:lpstr>งบแสดงฐานะการเงิน!Print_Area</vt:lpstr>
      <vt:lpstr>แผนงานศาสนาฯ!Print_Area</vt:lpstr>
      <vt:lpstr>หมายเหตุ8!Print_Area</vt:lpstr>
      <vt:lpstr>กระดาษ!Print_Titles</vt:lpstr>
      <vt:lpstr>รายละเอียดจ่าย!Print_Titles</vt:lpstr>
      <vt:lpstr>รายละเอียดรับ!Print_Titles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2019-01-08T04:29:37Z</cp:lastPrinted>
  <dcterms:created xsi:type="dcterms:W3CDTF">2015-10-09T04:27:54Z</dcterms:created>
  <dcterms:modified xsi:type="dcterms:W3CDTF">2019-01-08T04:33:44Z</dcterms:modified>
</cp:coreProperties>
</file>